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Z-Score" sheetId="1" r:id="rId1"/>
    <sheet name="Sheet2" sheetId="2" state="hidden" r:id="rId2"/>
  </sheets>
  <definedNames>
    <definedName name="_xlfn.IFERROR" hidden="1">#NAME?</definedName>
    <definedName name="_xlnm.Print_Area" localSheetId="0">'Z-Score'!$C$9:$H$34</definedName>
  </definedNames>
  <calcPr fullCalcOnLoad="1"/>
</workbook>
</file>

<file path=xl/comments1.xml><?xml version="1.0" encoding="utf-8"?>
<comments xmlns="http://schemas.openxmlformats.org/spreadsheetml/2006/main">
  <authors>
    <author>jshultz</author>
  </authors>
  <commentList>
    <comment ref="A6" authorId="0">
      <text>
        <r>
          <rPr>
            <b/>
            <sz val="8"/>
            <rFont val="Tahoma"/>
            <family val="2"/>
          </rPr>
          <t>As of Date:</t>
        </r>
        <r>
          <rPr>
            <sz val="8"/>
            <rFont val="Tahoma"/>
            <family val="2"/>
          </rPr>
          <t xml:space="preserve">
Enter the date from which the financial figures were obtained.</t>
        </r>
      </text>
    </comment>
    <comment ref="H16" authorId="0">
      <text>
        <r>
          <rPr>
            <b/>
            <sz val="8"/>
            <rFont val="Tahoma"/>
            <family val="2"/>
          </rPr>
          <t>Amount:</t>
        </r>
        <r>
          <rPr>
            <sz val="8"/>
            <rFont val="Tahoma"/>
            <family val="2"/>
          </rPr>
          <t xml:space="preserve">
In order for the formulas to work a value must be entered for each line - if the value is zero enter 0.</t>
        </r>
      </text>
    </comment>
  </commentList>
</comments>
</file>

<file path=xl/sharedStrings.xml><?xml version="1.0" encoding="utf-8"?>
<sst xmlns="http://schemas.openxmlformats.org/spreadsheetml/2006/main" count="30" uniqueCount="30">
  <si>
    <t>Private Company Z-Score</t>
  </si>
  <si>
    <t>Non-Manufacturer Industrials &amp; Emerging Market Credits Z-Score</t>
  </si>
  <si>
    <t>Current Assets</t>
  </si>
  <si>
    <t>Current Liabilities</t>
  </si>
  <si>
    <t>Total Assets</t>
  </si>
  <si>
    <t>Sales</t>
  </si>
  <si>
    <t>Interest</t>
  </si>
  <si>
    <t>Taxes</t>
  </si>
  <si>
    <t>Retained Earnings</t>
  </si>
  <si>
    <t>Original Z-Score for Public Companies</t>
  </si>
  <si>
    <t>Amount (in $)</t>
  </si>
  <si>
    <t>Inputs</t>
  </si>
  <si>
    <t>Company Name</t>
  </si>
  <si>
    <t>As of date</t>
  </si>
  <si>
    <t>Original</t>
  </si>
  <si>
    <t>Private</t>
  </si>
  <si>
    <t>T1</t>
  </si>
  <si>
    <t>T2</t>
  </si>
  <si>
    <t>T3</t>
  </si>
  <si>
    <t>T4</t>
  </si>
  <si>
    <t>T5</t>
  </si>
  <si>
    <t>Net Income</t>
  </si>
  <si>
    <t>Total Liabilities</t>
  </si>
  <si>
    <t>The Spreadhseet Shoppe</t>
  </si>
  <si>
    <t>Non-Manuf</t>
  </si>
  <si>
    <t>Key</t>
  </si>
  <si>
    <t>Healthy Company</t>
  </si>
  <si>
    <t>Potential Bankruptcy</t>
  </si>
  <si>
    <t>Warning Signs</t>
  </si>
  <si>
    <t>Z-Score Analysis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</si>
</sst>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1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36" fillId="0" borderId="0" xfId="0" applyFont="1" applyAlignment="1" applyProtection="1">
      <alignment horizontal="center"/>
      <protection hidden="1"/>
    </xf>
    <xf numFmtId="171" fontId="0" fillId="0" borderId="0" xfId="0" applyNumberFormat="1" applyAlignment="1" applyProtection="1">
      <alignment/>
      <protection hidden="1"/>
    </xf>
    <xf numFmtId="171" fontId="0" fillId="0" borderId="12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36" fillId="33" borderId="12" xfId="0" applyFont="1" applyFill="1" applyBorder="1" applyAlignment="1" applyProtection="1">
      <alignment/>
      <protection hidden="1"/>
    </xf>
    <xf numFmtId="0" fontId="36" fillId="0" borderId="13" xfId="0" applyFont="1" applyBorder="1" applyAlignment="1" applyProtection="1">
      <alignment/>
      <protection hidden="1"/>
    </xf>
    <xf numFmtId="0" fontId="36" fillId="2" borderId="14" xfId="0" applyFont="1" applyFill="1" applyBorder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36" fillId="0" borderId="14" xfId="0" applyFont="1" applyFill="1" applyBorder="1" applyAlignment="1" applyProtection="1">
      <alignment/>
      <protection hidden="1"/>
    </xf>
    <xf numFmtId="0" fontId="36" fillId="2" borderId="15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6" fillId="2" borderId="0" xfId="0" applyFont="1" applyFill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43" fontId="0" fillId="0" borderId="0" xfId="42" applyFont="1" applyFill="1" applyBorder="1" applyAlignment="1" applyProtection="1">
      <alignment/>
      <protection locked="0"/>
    </xf>
    <xf numFmtId="0" fontId="36" fillId="2" borderId="0" xfId="0" applyFont="1" applyFill="1" applyAlignment="1" applyProtection="1">
      <alignment horizontal="center"/>
      <protection hidden="1"/>
    </xf>
    <xf numFmtId="171" fontId="38" fillId="34" borderId="0" xfId="0" applyNumberFormat="1" applyFont="1" applyFill="1" applyAlignment="1" applyProtection="1">
      <alignment horizontal="center" vertical="center" wrapText="1"/>
      <protection hidden="1"/>
    </xf>
    <xf numFmtId="43" fontId="0" fillId="0" borderId="16" xfId="42" applyFont="1" applyBorder="1" applyAlignment="1" applyProtection="1">
      <alignment/>
      <protection locked="0"/>
    </xf>
    <xf numFmtId="43" fontId="0" fillId="2" borderId="16" xfId="42" applyFont="1" applyFill="1" applyBorder="1" applyAlignment="1" applyProtection="1">
      <alignment/>
      <protection locked="0"/>
    </xf>
    <xf numFmtId="43" fontId="0" fillId="0" borderId="16" xfId="42" applyFont="1" applyFill="1" applyBorder="1" applyAlignment="1" applyProtection="1">
      <alignment/>
      <protection locked="0"/>
    </xf>
    <xf numFmtId="43" fontId="0" fillId="0" borderId="17" xfId="42" applyFont="1" applyBorder="1" applyAlignment="1" applyProtection="1">
      <alignment/>
      <protection locked="0"/>
    </xf>
    <xf numFmtId="14" fontId="0" fillId="34" borderId="0" xfId="0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6" fillId="33" borderId="18" xfId="0" applyFont="1" applyFill="1" applyBorder="1" applyAlignment="1" applyProtection="1">
      <alignment horizontal="center"/>
      <protection hidden="1"/>
    </xf>
    <xf numFmtId="0" fontId="36" fillId="33" borderId="19" xfId="0" applyFont="1" applyFill="1" applyBorder="1" applyAlignment="1" applyProtection="1">
      <alignment horizontal="center"/>
      <protection hidden="1"/>
    </xf>
    <xf numFmtId="0" fontId="36" fillId="33" borderId="20" xfId="0" applyFont="1" applyFill="1" applyBorder="1" applyAlignment="1" applyProtection="1">
      <alignment horizontal="center"/>
      <protection hidden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4" fontId="0" fillId="0" borderId="21" xfId="0" applyNumberFormat="1" applyBorder="1" applyAlignment="1" applyProtection="1">
      <alignment horizontal="left"/>
      <protection locked="0"/>
    </xf>
    <xf numFmtId="14" fontId="0" fillId="0" borderId="22" xfId="0" applyNumberFormat="1" applyBorder="1" applyAlignment="1" applyProtection="1">
      <alignment horizontal="left"/>
      <protection locked="0"/>
    </xf>
    <xf numFmtId="14" fontId="0" fillId="0" borderId="23" xfId="0" applyNumberFormat="1" applyBorder="1" applyAlignment="1" applyProtection="1">
      <alignment horizontal="left"/>
      <protection locked="0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</xdr:row>
      <xdr:rowOff>95250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34"/>
  <sheetViews>
    <sheetView showGridLines="0" tabSelected="1" zoomScalePageLayoutView="0" workbookViewId="0" topLeftCell="A1">
      <selection activeCell="G3" sqref="G3"/>
    </sheetView>
  </sheetViews>
  <sheetFormatPr defaultColWidth="9.33203125" defaultRowHeight="12"/>
  <cols>
    <col min="1" max="1" width="12.66015625" style="0" customWidth="1"/>
    <col min="2" max="2" width="2.66015625" style="0" customWidth="1"/>
    <col min="8" max="8" width="14.33203125" style="0" bestFit="1" customWidth="1"/>
    <col min="9" max="9" width="2.66015625" style="0" customWidth="1"/>
    <col min="13" max="13" width="11.5" style="0" bestFit="1" customWidth="1"/>
  </cols>
  <sheetData>
    <row r="1" ht="9" customHeight="1"/>
    <row r="5" spans="1:6" ht="12">
      <c r="A5" s="9" t="s">
        <v>12</v>
      </c>
      <c r="C5" s="35" t="s">
        <v>23</v>
      </c>
      <c r="D5" s="36"/>
      <c r="E5" s="36"/>
      <c r="F5" s="37"/>
    </row>
    <row r="6" spans="1:6" ht="12">
      <c r="A6" s="9" t="s">
        <v>13</v>
      </c>
      <c r="C6" s="38">
        <v>40178</v>
      </c>
      <c r="D6" s="39"/>
      <c r="E6" s="39"/>
      <c r="F6" s="40"/>
    </row>
    <row r="9" spans="3:8" ht="18.75">
      <c r="C9" s="41" t="str">
        <f>IF(C5="","",C5)</f>
        <v>The Spreadhseet Shoppe</v>
      </c>
      <c r="D9" s="41"/>
      <c r="E9" s="41"/>
      <c r="F9" s="41"/>
      <c r="G9" s="41"/>
      <c r="H9" s="41"/>
    </row>
    <row r="10" spans="3:8" ht="12.75">
      <c r="C10" s="43" t="s">
        <v>29</v>
      </c>
      <c r="D10" s="43"/>
      <c r="E10" s="43"/>
      <c r="F10" s="43"/>
      <c r="G10" s="43"/>
      <c r="H10" s="43"/>
    </row>
    <row r="11" spans="3:8" ht="12.75">
      <c r="C11" s="42">
        <f>IF(C6="","",C6)</f>
        <v>40178</v>
      </c>
      <c r="D11" s="42"/>
      <c r="E11" s="42"/>
      <c r="F11" s="42"/>
      <c r="G11" s="42"/>
      <c r="H11" s="42"/>
    </row>
    <row r="14" ht="6.75" customHeight="1"/>
    <row r="15" ht="12.75" thickBot="1"/>
    <row r="16" spans="3:8" ht="12.75" thickBot="1">
      <c r="C16" s="32" t="s">
        <v>11</v>
      </c>
      <c r="D16" s="33"/>
      <c r="E16" s="33"/>
      <c r="F16" s="33"/>
      <c r="G16" s="34"/>
      <c r="H16" s="14" t="s">
        <v>10</v>
      </c>
    </row>
    <row r="17" spans="3:8" ht="12">
      <c r="C17" s="15" t="s">
        <v>2</v>
      </c>
      <c r="D17" s="4"/>
      <c r="E17" s="4"/>
      <c r="F17" s="4"/>
      <c r="G17" s="4"/>
      <c r="H17" s="29">
        <v>800000</v>
      </c>
    </row>
    <row r="18" spans="3:8" ht="12">
      <c r="C18" s="16" t="s">
        <v>4</v>
      </c>
      <c r="D18" s="5"/>
      <c r="E18" s="5"/>
      <c r="F18" s="5"/>
      <c r="G18" s="5"/>
      <c r="H18" s="27">
        <v>1500000</v>
      </c>
    </row>
    <row r="19" spans="3:20" ht="12">
      <c r="C19" s="17" t="s">
        <v>3</v>
      </c>
      <c r="D19" s="6"/>
      <c r="E19" s="6"/>
      <c r="F19" s="6"/>
      <c r="G19" s="6"/>
      <c r="H19" s="26">
        <v>375000</v>
      </c>
      <c r="S19" s="9"/>
      <c r="T19" s="9"/>
    </row>
    <row r="20" spans="3:8" ht="12">
      <c r="C20" s="16" t="s">
        <v>22</v>
      </c>
      <c r="D20" s="5"/>
      <c r="E20" s="5"/>
      <c r="F20" s="5"/>
      <c r="G20" s="5"/>
      <c r="H20" s="27">
        <v>600000</v>
      </c>
    </row>
    <row r="21" spans="3:8" ht="12">
      <c r="C21" s="18" t="s">
        <v>8</v>
      </c>
      <c r="D21" s="7"/>
      <c r="E21" s="7"/>
      <c r="F21" s="7"/>
      <c r="G21" s="7"/>
      <c r="H21" s="28">
        <v>100000</v>
      </c>
    </row>
    <row r="22" spans="3:15" ht="12">
      <c r="C22" s="16" t="str">
        <f>IF(Sheet2!$C$1=1,"Market Value of Equity","Book Value of Equity")</f>
        <v>Book Value of Equity</v>
      </c>
      <c r="D22" s="5"/>
      <c r="E22" s="5"/>
      <c r="F22" s="5"/>
      <c r="G22" s="5"/>
      <c r="H22" s="27">
        <v>150000</v>
      </c>
      <c r="J22" s="1"/>
      <c r="K22" s="1"/>
      <c r="L22" s="1"/>
      <c r="M22" s="1"/>
      <c r="N22" s="1"/>
      <c r="O22" s="1"/>
    </row>
    <row r="23" spans="3:8" ht="12">
      <c r="C23" s="18" t="s">
        <v>5</v>
      </c>
      <c r="D23" s="7"/>
      <c r="E23" s="7"/>
      <c r="F23" s="7"/>
      <c r="G23" s="7"/>
      <c r="H23" s="28">
        <v>500000</v>
      </c>
    </row>
    <row r="24" spans="3:8" ht="12">
      <c r="C24" s="16" t="s">
        <v>6</v>
      </c>
      <c r="D24" s="5"/>
      <c r="E24" s="5"/>
      <c r="F24" s="5"/>
      <c r="G24" s="5"/>
      <c r="H24" s="27">
        <v>75000</v>
      </c>
    </row>
    <row r="25" spans="3:13" ht="12">
      <c r="C25" s="18" t="s">
        <v>7</v>
      </c>
      <c r="D25" s="7"/>
      <c r="E25" s="7"/>
      <c r="F25" s="7"/>
      <c r="G25" s="7"/>
      <c r="H25" s="28">
        <v>100000</v>
      </c>
      <c r="M25" s="2"/>
    </row>
    <row r="26" spans="3:13" s="1" customFormat="1" ht="12">
      <c r="C26" s="19" t="s">
        <v>21</v>
      </c>
      <c r="D26" s="8"/>
      <c r="E26" s="8"/>
      <c r="F26" s="8"/>
      <c r="G26" s="8"/>
      <c r="H26" s="27">
        <v>300000</v>
      </c>
      <c r="M26" s="3"/>
    </row>
    <row r="27" ht="12">
      <c r="H27" s="23"/>
    </row>
    <row r="28" spans="3:8" ht="38.25" customHeight="1">
      <c r="C28" s="30" t="str">
        <f>"The Z-Score, based on financial data as of "&amp;TEXT(C6,"MMMM")&amp;" "&amp;TEXT(C6,"DD")&amp;", "&amp;TEXT(C6,"YYYY")&amp;", for "&amp;C5&amp;" is"</f>
        <v>The Z-Score, based on financial data as of December 31, 2009, for The Spreadhseet Shoppe is</v>
      </c>
      <c r="D28" s="30"/>
      <c r="E28" s="30"/>
      <c r="F28" s="30"/>
      <c r="G28" s="30"/>
      <c r="H28" s="25">
        <f>IF(OR(H17="",H18="",H19="",H20="",H21="",H22="",H23="",H24="",H25="",H26=""),"Complete all Inputes",IF(Sheet2!C1=1,Sheet2!D13,IF(Sheet2!C1=2,Sheet2!E13,IF(Sheet2!C1=3,Sheet2!F13,0))))</f>
        <v>4.466499999999999</v>
      </c>
    </row>
    <row r="29" spans="3:8" ht="12">
      <c r="C29" s="31" t="str">
        <f>IF(OR(H17="",H18="",H19="",H20="",H21="",H22="",H23="",H24="",H25="",H26=""),"",IF(Sheet2!C1=1,Sheet2!D14,IF(Sheet2!C1=2,Sheet2!E14,IF(Sheet2!C1=3,Sheet2!F14,0))))</f>
        <v>Healthy Company</v>
      </c>
      <c r="D29" s="31"/>
      <c r="E29" s="31"/>
      <c r="F29" s="31"/>
      <c r="G29" s="31"/>
      <c r="H29" s="31"/>
    </row>
    <row r="30" ht="12" thickBot="1"/>
    <row r="31" spans="3:8" ht="12" thickBot="1">
      <c r="C31" s="32" t="s">
        <v>25</v>
      </c>
      <c r="D31" s="33"/>
      <c r="E31" s="33"/>
      <c r="F31" s="33"/>
      <c r="G31" s="33"/>
      <c r="H31" s="34"/>
    </row>
    <row r="32" spans="3:8" ht="12">
      <c r="C32" s="21" t="s">
        <v>26</v>
      </c>
      <c r="D32" s="20"/>
      <c r="E32" s="20"/>
      <c r="F32" s="20"/>
      <c r="G32" s="20"/>
      <c r="H32" s="24" t="str">
        <f>IF(Sheet2!$C$1=1,"Z &gt; 2.99",IF(Sheet2!$C$1=2,"Z &gt; 2.9",IF(Sheet2!$C$1=3,"Z &gt; 2.6",0)))</f>
        <v>Z &gt; 2.6</v>
      </c>
    </row>
    <row r="33" spans="3:8" ht="12">
      <c r="C33" s="22" t="s">
        <v>28</v>
      </c>
      <c r="D33" s="9"/>
      <c r="E33" s="9"/>
      <c r="F33" s="9"/>
      <c r="G33" s="9"/>
      <c r="H33" s="10" t="str">
        <f>IF(Sheet2!$C$1=1,"1.8 &lt; Z &lt; 2.99",IF(Sheet2!$C$1=2,"1.3 &lt; Z &lt; 2.9",IF(Sheet2!$C$1=3,"1.1 &lt; Z &lt; 2.6",0)))</f>
        <v>1.1 &lt; Z &lt; 2.6</v>
      </c>
    </row>
    <row r="34" spans="3:8" ht="12">
      <c r="C34" s="21" t="s">
        <v>27</v>
      </c>
      <c r="D34" s="20"/>
      <c r="E34" s="20"/>
      <c r="F34" s="20"/>
      <c r="G34" s="20"/>
      <c r="H34" s="24" t="str">
        <f>IF(Sheet2!$C$1=1,"Z &lt; 1.8",IF(Sheet2!$C$1=2,"Z &lt; 1.23",IF(Sheet2!$C$1=3,"Z &lt; 1.1",0)))</f>
        <v>Z &lt; 1.1</v>
      </c>
    </row>
  </sheetData>
  <sheetProtection/>
  <mergeCells count="9">
    <mergeCell ref="C28:G28"/>
    <mergeCell ref="C29:H29"/>
    <mergeCell ref="C16:G16"/>
    <mergeCell ref="C5:F5"/>
    <mergeCell ref="C6:F6"/>
    <mergeCell ref="C31:H31"/>
    <mergeCell ref="C9:H9"/>
    <mergeCell ref="C11:H11"/>
    <mergeCell ref="C10:H10"/>
  </mergeCells>
  <conditionalFormatting sqref="C29:H29">
    <cfRule type="containsText" priority="1" dxfId="3" operator="containsText" stopIfTrue="1" text="Healthy">
      <formula>NOT(ISERROR(SEARCH("Healthy",C29)))</formula>
    </cfRule>
    <cfRule type="containsText" priority="2" dxfId="4" operator="containsText" stopIfTrue="1" text="Warning">
      <formula>NOT(ISERROR(SEARCH("Warning",C29)))</formula>
    </cfRule>
    <cfRule type="containsText" priority="3" dxfId="5" operator="containsText" stopIfTrue="1" text="Potential">
      <formula>NOT(ISERROR(SEARCH("Potential",C29)))</formula>
    </cfRule>
  </conditionalFormatting>
  <printOptions horizontalCentered="1"/>
  <pageMargins left="0.7" right="0.7" top="0.75" bottom="0.75" header="0.3" footer="0.3"/>
  <pageSetup horizontalDpi="600" verticalDpi="600" orientation="portrait" paperSize="1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9" sqref="C9"/>
    </sheetView>
  </sheetViews>
  <sheetFormatPr defaultColWidth="9.33203125" defaultRowHeight="12"/>
  <cols>
    <col min="4" max="4" width="13.5" style="0" customWidth="1"/>
    <col min="5" max="5" width="15.16015625" style="0" customWidth="1"/>
    <col min="6" max="6" width="12.83203125" style="0" customWidth="1"/>
  </cols>
  <sheetData>
    <row r="1" spans="1:6" ht="12">
      <c r="A1" s="9"/>
      <c r="B1" s="9"/>
      <c r="C1" s="13">
        <v>3</v>
      </c>
      <c r="D1" s="9" t="s">
        <v>9</v>
      </c>
      <c r="E1" s="9"/>
      <c r="F1" s="9"/>
    </row>
    <row r="2" spans="1:6" ht="12">
      <c r="A2" s="9"/>
      <c r="B2" s="9"/>
      <c r="C2" s="9"/>
      <c r="D2" s="9" t="s">
        <v>0</v>
      </c>
      <c r="E2" s="9"/>
      <c r="F2" s="9"/>
    </row>
    <row r="3" spans="1:6" ht="12">
      <c r="A3" s="9"/>
      <c r="B3" s="9"/>
      <c r="C3" s="9"/>
      <c r="D3" s="9" t="s">
        <v>1</v>
      </c>
      <c r="E3" s="9"/>
      <c r="F3" s="9"/>
    </row>
    <row r="4" spans="1:6" ht="12">
      <c r="A4" s="9"/>
      <c r="B4" s="9"/>
      <c r="C4" s="9"/>
      <c r="D4" s="9"/>
      <c r="E4" s="9"/>
      <c r="F4" s="9"/>
    </row>
    <row r="5" spans="1:6" ht="12">
      <c r="A5" s="9"/>
      <c r="B5" s="9"/>
      <c r="C5" s="9"/>
      <c r="D5" s="9"/>
      <c r="E5" s="9"/>
      <c r="F5" s="9"/>
    </row>
    <row r="6" spans="1:6" ht="12">
      <c r="A6" s="9"/>
      <c r="B6" s="9"/>
      <c r="C6" s="9"/>
      <c r="D6" s="10" t="s">
        <v>14</v>
      </c>
      <c r="E6" s="10" t="s">
        <v>15</v>
      </c>
      <c r="F6" s="10" t="s">
        <v>24</v>
      </c>
    </row>
    <row r="7" spans="1:6" ht="12">
      <c r="A7" s="9"/>
      <c r="B7" s="9" t="s">
        <v>16</v>
      </c>
      <c r="C7" s="11">
        <f>_xlfn.IFERROR(('Z-Score'!$H$17-'Z-Score'!$H$19)/'Z-Score'!$H$18,0)</f>
        <v>0.2833333333333333</v>
      </c>
      <c r="D7" s="11">
        <v>1.2</v>
      </c>
      <c r="E7" s="11">
        <v>0.717</v>
      </c>
      <c r="F7" s="11">
        <v>6.56</v>
      </c>
    </row>
    <row r="8" spans="1:6" ht="12">
      <c r="A8" s="9"/>
      <c r="B8" s="9" t="s">
        <v>17</v>
      </c>
      <c r="C8" s="11">
        <f>_xlfn.IFERROR('Z-Score'!$H$21/'Z-Score'!$H$18,0)</f>
        <v>0.06666666666666667</v>
      </c>
      <c r="D8" s="11">
        <v>1.4</v>
      </c>
      <c r="E8" s="11">
        <v>0.847</v>
      </c>
      <c r="F8" s="11">
        <v>3.26</v>
      </c>
    </row>
    <row r="9" spans="1:6" ht="12">
      <c r="A9" s="9"/>
      <c r="B9" s="9" t="s">
        <v>18</v>
      </c>
      <c r="C9" s="11">
        <f>_xlfn.IFERROR(('Z-Score'!$H$26+'Z-Score'!$H$25+'Z-Score'!$H$24)/'Z-Score'!$H$18,0)</f>
        <v>0.31666666666666665</v>
      </c>
      <c r="D9" s="11">
        <v>3.3</v>
      </c>
      <c r="E9" s="11">
        <v>3.1</v>
      </c>
      <c r="F9" s="11">
        <v>6.72</v>
      </c>
    </row>
    <row r="10" spans="1:6" ht="12">
      <c r="A10" s="9"/>
      <c r="B10" s="9" t="s">
        <v>19</v>
      </c>
      <c r="C10" s="11">
        <f>_xlfn.IFERROR('Z-Score'!$H$22/'Z-Score'!$H$20,0)</f>
        <v>0.25</v>
      </c>
      <c r="D10" s="11">
        <v>0.6</v>
      </c>
      <c r="E10" s="11">
        <v>0.42</v>
      </c>
      <c r="F10" s="11">
        <v>1.05</v>
      </c>
    </row>
    <row r="11" spans="1:6" ht="12">
      <c r="A11" s="9"/>
      <c r="B11" s="9" t="s">
        <v>20</v>
      </c>
      <c r="C11" s="11">
        <f>_xlfn.IFERROR('Z-Score'!$H$23/'Z-Score'!$H$18,0)</f>
        <v>0.3333333333333333</v>
      </c>
      <c r="D11" s="11">
        <v>0.999</v>
      </c>
      <c r="E11" s="11">
        <v>0.998</v>
      </c>
      <c r="F11" s="11"/>
    </row>
    <row r="12" spans="1:6" ht="12" thickBot="1">
      <c r="A12" s="9"/>
      <c r="B12" s="9"/>
      <c r="C12" s="11"/>
      <c r="D12" s="11"/>
      <c r="E12" s="11"/>
      <c r="F12" s="11"/>
    </row>
    <row r="13" spans="1:6" ht="12" thickBot="1">
      <c r="A13" s="9"/>
      <c r="B13" s="9"/>
      <c r="C13" s="11"/>
      <c r="D13" s="12">
        <f>SUMPRODUCT(C7:C11,D7:D11)</f>
        <v>1.9613333333333332</v>
      </c>
      <c r="E13" s="12">
        <f>SUMPRODUCT(C7:C11,E7:E11)</f>
        <v>1.67895</v>
      </c>
      <c r="F13" s="12">
        <f>SUMPRODUCT(C7:C10,F7:F10)</f>
        <v>4.466499999999999</v>
      </c>
    </row>
    <row r="14" spans="1:6" ht="12">
      <c r="A14" s="9"/>
      <c r="B14" s="9"/>
      <c r="C14" s="9"/>
      <c r="D14" s="9" t="str">
        <f>IF(D13&gt;2.99,'Z-Score'!$C$32,IF(D13&lt;1.8,'Z-Score'!$C$34,'Z-Score'!$C$33))</f>
        <v>Warning Signs</v>
      </c>
      <c r="E14" s="9" t="str">
        <f>IF(E13&gt;2.9,'Z-Score'!$C$32,IF(E13&lt;1.23,'Z-Score'!$C$34,'Z-Score'!$C$33))</f>
        <v>Warning Signs</v>
      </c>
      <c r="F14" s="9" t="str">
        <f>IF(F13&gt;2.6,'Z-Score'!$C$32,IF(F13&lt;1.1,'Z-Score'!$C$34,'Z-Score'!$C$33))</f>
        <v>Healthy Company</v>
      </c>
    </row>
    <row r="15" spans="2:6" ht="12">
      <c r="B15" s="9"/>
      <c r="C15" s="9"/>
      <c r="D15" s="9"/>
      <c r="E15" s="9"/>
      <c r="F15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2011-04-08T03:17:15Z</cp:lastPrinted>
  <dcterms:created xsi:type="dcterms:W3CDTF">2010-07-18T02:20:47Z</dcterms:created>
  <dcterms:modified xsi:type="dcterms:W3CDTF">2015-11-01T15:51:15Z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