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20916" windowHeight="10236" activeTab="0"/>
  </bookViews>
  <sheets>
    <sheet name="Options Calculator" sheetId="1" r:id="rId1"/>
  </sheets>
  <definedNames>
    <definedName name="_xlfn.IFERROR" hidden="1">#NAME?</definedName>
    <definedName name="D.1">'Options Calculator'!$I$32</definedName>
    <definedName name="D.2">'Options Calculator'!$I$33</definedName>
    <definedName name="Div">'Options Calculator'!$I$18</definedName>
    <definedName name="K">'Options Calculator'!$I$14</definedName>
    <definedName name="_xlnm.Print_Area" localSheetId="0">'Options Calculator'!$C$8:$J$36</definedName>
    <definedName name="rfr">'Options Calculator'!$I$17</definedName>
    <definedName name="S">'Options Calculator'!$I$13</definedName>
    <definedName name="v">'Options Calculator'!$I$19</definedName>
  </definedNames>
  <calcPr fullCalcOnLoad="1"/>
</workbook>
</file>

<file path=xl/comments1.xml><?xml version="1.0" encoding="utf-8"?>
<comments xmlns="http://schemas.openxmlformats.org/spreadsheetml/2006/main">
  <authors>
    <author>jshultz</author>
  </authors>
  <commentList>
    <comment ref="A6" authorId="0">
      <text>
        <r>
          <rPr>
            <b/>
            <sz val="8"/>
            <rFont val="Tahoma"/>
            <family val="2"/>
          </rPr>
          <t>As of Date:</t>
        </r>
        <r>
          <rPr>
            <sz val="8"/>
            <rFont val="Tahoma"/>
            <family val="2"/>
          </rPr>
          <t xml:space="preserve">
Enter the date the analysis was performed
</t>
        </r>
      </text>
    </comment>
    <comment ref="I13" authorId="0">
      <text>
        <r>
          <rPr>
            <b/>
            <sz val="8"/>
            <rFont val="Tahoma"/>
            <family val="2"/>
          </rPr>
          <t xml:space="preserve">Market Price - </t>
        </r>
        <r>
          <rPr>
            <sz val="8"/>
            <rFont val="Tahoma"/>
            <family val="2"/>
          </rPr>
          <t>current market price</t>
        </r>
      </text>
    </comment>
    <comment ref="I14" authorId="0">
      <text>
        <r>
          <rPr>
            <b/>
            <sz val="8"/>
            <rFont val="Tahoma"/>
            <family val="2"/>
          </rPr>
          <t xml:space="preserve">Strike Price - </t>
        </r>
        <r>
          <rPr>
            <sz val="8"/>
            <rFont val="Tahoma"/>
            <family val="2"/>
          </rPr>
          <t xml:space="preserve">The exercise price
</t>
        </r>
      </text>
    </comment>
    <comment ref="I19" authorId="0">
      <text>
        <r>
          <rPr>
            <b/>
            <sz val="8"/>
            <rFont val="Tahoma"/>
            <family val="2"/>
          </rPr>
          <t xml:space="preserve">Volatility - </t>
        </r>
        <r>
          <rPr>
            <sz val="8"/>
            <rFont val="Tahoma"/>
            <family val="2"/>
          </rPr>
          <t>you can calculate the historical volatility with the historical volatility calculator located at:
http://www.spreadsheetshoppe.com/volatility-calculator.html
There are several ways to estimate this number.</t>
        </r>
      </text>
    </comment>
    <comment ref="I17" authorId="0">
      <text>
        <r>
          <rPr>
            <b/>
            <sz val="8"/>
            <rFont val="Tahoma"/>
            <family val="2"/>
          </rPr>
          <t xml:space="preserve">Risk-Free Rate - </t>
        </r>
        <r>
          <rPr>
            <sz val="8"/>
            <rFont val="Tahoma"/>
            <family val="2"/>
          </rPr>
          <t xml:space="preserve">The federal reserve is a good place to find various rates.  
http://www.federalreserve.gov/Releases/H15/data.htm
</t>
        </r>
      </text>
    </comment>
    <comment ref="I18" authorId="0">
      <text>
        <r>
          <rPr>
            <b/>
            <sz val="8"/>
            <rFont val="Tahoma"/>
            <family val="2"/>
          </rPr>
          <t xml:space="preserve">Dividend - </t>
        </r>
        <r>
          <rPr>
            <sz val="8"/>
            <rFont val="Tahoma"/>
            <family val="2"/>
          </rPr>
          <t xml:space="preserve">Must be annualized, if 0% enter 0.
</t>
        </r>
      </text>
    </comment>
  </commentList>
</comments>
</file>

<file path=xl/sharedStrings.xml><?xml version="1.0" encoding="utf-8"?>
<sst xmlns="http://schemas.openxmlformats.org/spreadsheetml/2006/main" count="22" uniqueCount="22">
  <si>
    <t>Market Price</t>
  </si>
  <si>
    <t>Strike Price</t>
  </si>
  <si>
    <t>Today's Date</t>
  </si>
  <si>
    <t>Expiration Date</t>
  </si>
  <si>
    <t>Risk-Free Interest Rate</t>
  </si>
  <si>
    <t>Call</t>
  </si>
  <si>
    <t>D1</t>
  </si>
  <si>
    <t>D2</t>
  </si>
  <si>
    <t>Put</t>
  </si>
  <si>
    <t>Days in Year</t>
  </si>
  <si>
    <t>As of date</t>
  </si>
  <si>
    <t>Name/Title</t>
  </si>
  <si>
    <t>Black-Scholes (European Dividend)</t>
  </si>
  <si>
    <t>Annual Dividend Yield</t>
  </si>
  <si>
    <t>Option Price</t>
  </si>
  <si>
    <t>Components</t>
  </si>
  <si>
    <t>Time to Expire</t>
  </si>
  <si>
    <t>Days</t>
  </si>
  <si>
    <t>Months</t>
  </si>
  <si>
    <t>Years</t>
  </si>
  <si>
    <t>The Spreadsheet Shoppe</t>
  </si>
  <si>
    <t xml:space="preserve">Volatility 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</si>
</sst>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00000000000000"/>
    <numFmt numFmtId="171" formatCode="0.00000000000000"/>
    <numFmt numFmtId="172" formatCode="0.0000000000000"/>
    <numFmt numFmtId="173" formatCode="0.000000000000"/>
    <numFmt numFmtId="174" formatCode="0.00000000000"/>
    <numFmt numFmtId="175" formatCode="0.0000000000"/>
    <numFmt numFmtId="176" formatCode="0.000000000"/>
    <numFmt numFmtId="177" formatCode="0.00000000"/>
    <numFmt numFmtId="178" formatCode="0.00000000000000000"/>
    <numFmt numFmtId="179" formatCode="0.0000000000000000"/>
    <numFmt numFmtId="180" formatCode="_(* #,##0.0_);_(* \(#,##0.0\);_(* &quot;-&quot;??_);_(@_)"/>
    <numFmt numFmtId="181" formatCode="_(* #,##0_);_(* \(#,##0\);_(* &quot;-&quot;??_);_(@_)"/>
    <numFmt numFmtId="182" formatCode="_(* #,##0.000_);_(* \(#,##0.000\);_(* &quot;-&quot;??_);_(@_)"/>
    <numFmt numFmtId="183" formatCode="_(* #,##0.0000_);_(* \(#,##0.0000\);_(* &quot;-&quot;??_);_(@_)"/>
    <numFmt numFmtId="184" formatCode="_(* #,##0.00000_);_(* \(#,##0.00000\);_(* &quot;-&quot;??_);_(@_)"/>
    <numFmt numFmtId="185" formatCode="0.0"/>
    <numFmt numFmtId="186" formatCode="&quot;$&quot;#,##0.000_);[Red]\(&quot;$&quot;#,##0.000\)"/>
    <numFmt numFmtId="187" formatCode="&quot;$&quot;#,##0.0000_);[Red]\(&quot;$&quot;#,##0.0000\)"/>
    <numFmt numFmtId="188" formatCode="_(* #,##0.000_);_(* \(#,##0.000\);_(* &quot;-&quot;???_);_(@_)"/>
    <numFmt numFmtId="189" formatCode="_(* #,##0.0000_);_(* \(#,##0.0000\);_(* &quot;-&quot;????_);_(@_)"/>
    <numFmt numFmtId="190" formatCode="0.0%"/>
    <numFmt numFmtId="191" formatCode="0.0000%"/>
  </numFmts>
  <fonts count="41">
    <font>
      <sz val="9"/>
      <color theme="1"/>
      <name val="Calibri"/>
      <family val="2"/>
    </font>
    <font>
      <sz val="9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9"/>
      <color indexed="9"/>
      <name val="Calibri"/>
      <family val="2"/>
    </font>
    <font>
      <sz val="9"/>
      <color indexed="20"/>
      <name val="Calibri"/>
      <family val="2"/>
    </font>
    <font>
      <b/>
      <sz val="9"/>
      <color indexed="52"/>
      <name val="Calibri"/>
      <family val="2"/>
    </font>
    <font>
      <b/>
      <sz val="9"/>
      <color indexed="9"/>
      <name val="Calibri"/>
      <family val="2"/>
    </font>
    <font>
      <i/>
      <sz val="9"/>
      <color indexed="23"/>
      <name val="Calibri"/>
      <family val="2"/>
    </font>
    <font>
      <sz val="9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9"/>
      <color indexed="62"/>
      <name val="Calibri"/>
      <family val="2"/>
    </font>
    <font>
      <sz val="9"/>
      <color indexed="52"/>
      <name val="Calibri"/>
      <family val="2"/>
    </font>
    <font>
      <sz val="9"/>
      <color indexed="60"/>
      <name val="Calibri"/>
      <family val="2"/>
    </font>
    <font>
      <b/>
      <sz val="9"/>
      <color indexed="63"/>
      <name val="Calibri"/>
      <family val="2"/>
    </font>
    <font>
      <b/>
      <sz val="18"/>
      <color indexed="56"/>
      <name val="Cambria"/>
      <family val="2"/>
    </font>
    <font>
      <b/>
      <sz val="9"/>
      <color indexed="8"/>
      <name val="Calibri"/>
      <family val="2"/>
    </font>
    <font>
      <sz val="9"/>
      <color indexed="10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sz val="9"/>
      <color theme="0"/>
      <name val="Calibri"/>
      <family val="2"/>
    </font>
    <font>
      <sz val="9"/>
      <color rgb="FF9C0006"/>
      <name val="Calibri"/>
      <family val="2"/>
    </font>
    <font>
      <b/>
      <sz val="9"/>
      <color rgb="FFFA7D00"/>
      <name val="Calibri"/>
      <family val="2"/>
    </font>
    <font>
      <b/>
      <sz val="9"/>
      <color theme="0"/>
      <name val="Calibri"/>
      <family val="2"/>
    </font>
    <font>
      <i/>
      <sz val="9"/>
      <color rgb="FF7F7F7F"/>
      <name val="Calibri"/>
      <family val="2"/>
    </font>
    <font>
      <sz val="9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9"/>
      <color rgb="FF3F3F76"/>
      <name val="Calibri"/>
      <family val="2"/>
    </font>
    <font>
      <sz val="9"/>
      <color rgb="FFFA7D00"/>
      <name val="Calibri"/>
      <family val="2"/>
    </font>
    <font>
      <sz val="9"/>
      <color rgb="FF9C6500"/>
      <name val="Calibri"/>
      <family val="2"/>
    </font>
    <font>
      <b/>
      <sz val="9"/>
      <color rgb="FF3F3F3F"/>
      <name val="Calibri"/>
      <family val="2"/>
    </font>
    <font>
      <b/>
      <sz val="18"/>
      <color theme="3"/>
      <name val="Cambria"/>
      <family val="2"/>
    </font>
    <font>
      <b/>
      <sz val="9"/>
      <color theme="1"/>
      <name val="Calibri"/>
      <family val="2"/>
    </font>
    <font>
      <sz val="9"/>
      <color rgb="FFFF0000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 style="thin">
        <color rgb="FFFF0000"/>
      </right>
      <top style="thin">
        <color rgb="FFFF0000"/>
      </top>
      <bottom>
        <color indexed="63"/>
      </bottom>
    </border>
    <border>
      <left style="thin">
        <color rgb="FFFF0000"/>
      </left>
      <right style="thin">
        <color rgb="FFFF0000"/>
      </right>
      <top>
        <color indexed="63"/>
      </top>
      <bottom style="thin">
        <color rgb="FFFF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FF0000"/>
      </left>
      <right>
        <color indexed="63"/>
      </right>
      <top style="thin">
        <color rgb="FFFF0000"/>
      </top>
      <bottom style="thin">
        <color rgb="FFFF0000"/>
      </bottom>
    </border>
    <border>
      <left>
        <color indexed="63"/>
      </left>
      <right>
        <color indexed="63"/>
      </right>
      <top style="thin">
        <color rgb="FFFF0000"/>
      </top>
      <bottom style="thin">
        <color rgb="FFFF0000"/>
      </bottom>
    </border>
    <border>
      <left>
        <color indexed="63"/>
      </left>
      <right style="thin">
        <color rgb="FFFF0000"/>
      </right>
      <top style="thin">
        <color rgb="FFFF0000"/>
      </top>
      <bottom style="thin">
        <color rgb="FFFF0000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43" fontId="0" fillId="0" borderId="0" xfId="0" applyNumberFormat="1" applyAlignment="1">
      <alignment/>
    </xf>
    <xf numFmtId="0" fontId="36" fillId="0" borderId="0" xfId="0" applyFont="1" applyAlignment="1">
      <alignment/>
    </xf>
    <xf numFmtId="2" fontId="36" fillId="0" borderId="0" xfId="0" applyNumberFormat="1" applyFont="1" applyAlignment="1">
      <alignment/>
    </xf>
    <xf numFmtId="0" fontId="0" fillId="0" borderId="0" xfId="0" applyAlignment="1" applyProtection="1">
      <alignment/>
      <protection hidden="1"/>
    </xf>
    <xf numFmtId="14" fontId="0" fillId="0" borderId="0" xfId="0" applyNumberFormat="1" applyBorder="1" applyAlignment="1" applyProtection="1">
      <alignment horizontal="left"/>
      <protection locked="0"/>
    </xf>
    <xf numFmtId="168" fontId="0" fillId="0" borderId="0" xfId="0" applyNumberFormat="1" applyAlignment="1" applyProtection="1">
      <alignment/>
      <protection hidden="1"/>
    </xf>
    <xf numFmtId="168" fontId="36" fillId="0" borderId="0" xfId="0" applyNumberFormat="1" applyFont="1" applyFill="1" applyAlignment="1" applyProtection="1">
      <alignment/>
      <protection hidden="1"/>
    </xf>
    <xf numFmtId="43" fontId="0" fillId="0" borderId="0" xfId="42" applyFont="1" applyAlignment="1">
      <alignment/>
    </xf>
    <xf numFmtId="183" fontId="0" fillId="0" borderId="0" xfId="0" applyNumberFormat="1" applyAlignment="1">
      <alignment/>
    </xf>
    <xf numFmtId="0" fontId="36" fillId="0" borderId="0" xfId="0" applyFont="1" applyAlignment="1" applyProtection="1">
      <alignment/>
      <protection hidden="1"/>
    </xf>
    <xf numFmtId="168" fontId="36" fillId="0" borderId="0" xfId="0" applyNumberFormat="1" applyFont="1" applyAlignment="1" applyProtection="1">
      <alignment/>
      <protection hidden="1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10" xfId="0" applyNumberFormat="1" applyFill="1" applyBorder="1" applyAlignment="1">
      <alignment/>
    </xf>
    <xf numFmtId="14" fontId="0" fillId="0" borderId="11" xfId="0" applyNumberFormat="1" applyFill="1" applyBorder="1" applyAlignment="1">
      <alignment/>
    </xf>
    <xf numFmtId="14" fontId="0" fillId="0" borderId="10" xfId="0" applyNumberFormat="1" applyFill="1" applyBorder="1" applyAlignment="1">
      <alignment/>
    </xf>
    <xf numFmtId="10" fontId="0" fillId="0" borderId="10" xfId="0" applyNumberFormat="1" applyFill="1" applyBorder="1" applyAlignment="1">
      <alignment/>
    </xf>
    <xf numFmtId="10" fontId="0" fillId="0" borderId="12" xfId="0" applyNumberFormat="1" applyFill="1" applyBorder="1" applyAlignment="1">
      <alignment/>
    </xf>
    <xf numFmtId="167" fontId="0" fillId="0" borderId="0" xfId="0" applyNumberFormat="1" applyFill="1" applyBorder="1" applyAlignment="1">
      <alignment/>
    </xf>
    <xf numFmtId="43" fontId="0" fillId="0" borderId="0" xfId="0" applyNumberFormat="1" applyFill="1" applyBorder="1" applyAlignment="1">
      <alignment/>
    </xf>
    <xf numFmtId="181" fontId="0" fillId="0" borderId="10" xfId="42" applyNumberFormat="1" applyFont="1" applyFill="1" applyBorder="1" applyAlignment="1">
      <alignment/>
    </xf>
    <xf numFmtId="0" fontId="36" fillId="0" borderId="13" xfId="0" applyFont="1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14" fontId="0" fillId="0" borderId="14" xfId="0" applyNumberFormat="1" applyBorder="1" applyAlignment="1" applyProtection="1">
      <alignment horizontal="left"/>
      <protection locked="0"/>
    </xf>
    <xf numFmtId="14" fontId="0" fillId="0" borderId="15" xfId="0" applyNumberFormat="1" applyBorder="1" applyAlignment="1" applyProtection="1">
      <alignment horizontal="left"/>
      <protection locked="0"/>
    </xf>
    <xf numFmtId="14" fontId="0" fillId="0" borderId="16" xfId="0" applyNumberFormat="1" applyBorder="1" applyAlignment="1" applyProtection="1">
      <alignment horizontal="left"/>
      <protection locked="0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14" fontId="39" fillId="0" borderId="0" xfId="0" applyNumberFormat="1" applyFont="1" applyAlignment="1">
      <alignment horizontal="center"/>
    </xf>
    <xf numFmtId="0" fontId="36" fillId="0" borderId="0" xfId="0" applyFont="1" applyBorder="1" applyAlignment="1">
      <alignment horizontal="center"/>
    </xf>
    <xf numFmtId="1" fontId="36" fillId="0" borderId="17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theme="3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spreadsheetshoppe.com/" TargetMode="External" /><Relationship Id="rId3" Type="http://schemas.openxmlformats.org/officeDocument/2006/relationships/hyperlink" Target="http://www.spreadsheetshoppe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161925</xdr:colOff>
      <xdr:row>3</xdr:row>
      <xdr:rowOff>57150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955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L44"/>
  <sheetViews>
    <sheetView showGridLines="0" tabSelected="1" zoomScalePageLayoutView="0" workbookViewId="0" topLeftCell="A1">
      <selection activeCell="F3" sqref="F3"/>
    </sheetView>
  </sheetViews>
  <sheetFormatPr defaultColWidth="9.33203125" defaultRowHeight="12"/>
  <cols>
    <col min="1" max="8" width="9.33203125" style="0" customWidth="1"/>
    <col min="9" max="9" width="10.83203125" style="0" bestFit="1" customWidth="1"/>
  </cols>
  <sheetData>
    <row r="5" spans="1:6" ht="12">
      <c r="A5" s="5" t="s">
        <v>11</v>
      </c>
      <c r="C5" s="24" t="s">
        <v>20</v>
      </c>
      <c r="D5" s="25"/>
      <c r="E5" s="25"/>
      <c r="F5" s="26"/>
    </row>
    <row r="6" spans="1:6" ht="12">
      <c r="A6" s="5" t="s">
        <v>10</v>
      </c>
      <c r="C6" s="27">
        <v>40178</v>
      </c>
      <c r="D6" s="28"/>
      <c r="E6" s="28"/>
      <c r="F6" s="29"/>
    </row>
    <row r="7" spans="1:6" ht="12">
      <c r="A7" s="5"/>
      <c r="C7" s="6"/>
      <c r="D7" s="6"/>
      <c r="E7" s="6"/>
      <c r="F7" s="6"/>
    </row>
    <row r="8" spans="1:9" ht="18.75">
      <c r="A8" s="5"/>
      <c r="C8" s="6"/>
      <c r="D8" s="30" t="str">
        <f>IF(C5="","",C5)</f>
        <v>The Spreadsheet Shoppe</v>
      </c>
      <c r="E8" s="30"/>
      <c r="F8" s="30"/>
      <c r="G8" s="30"/>
      <c r="H8" s="30"/>
      <c r="I8" s="30"/>
    </row>
    <row r="9" spans="1:9" ht="12.75">
      <c r="A9" s="5"/>
      <c r="C9" s="6"/>
      <c r="D9" s="31" t="s">
        <v>12</v>
      </c>
      <c r="E9" s="31"/>
      <c r="F9" s="31"/>
      <c r="G9" s="31"/>
      <c r="H9" s="31"/>
      <c r="I9" s="31"/>
    </row>
    <row r="10" spans="1:9" ht="12.75">
      <c r="A10" s="5"/>
      <c r="C10" s="6"/>
      <c r="D10" s="32">
        <f>IF(C6="","",C6)</f>
        <v>40178</v>
      </c>
      <c r="E10" s="32"/>
      <c r="F10" s="32"/>
      <c r="G10" s="32"/>
      <c r="H10" s="32"/>
      <c r="I10" s="32"/>
    </row>
    <row r="13" spans="4:9" ht="12">
      <c r="D13" s="13" t="s">
        <v>0</v>
      </c>
      <c r="E13" s="14"/>
      <c r="F13" s="14"/>
      <c r="G13" s="14"/>
      <c r="H13" s="14"/>
      <c r="I13" s="15">
        <v>3</v>
      </c>
    </row>
    <row r="14" spans="4:9" ht="12">
      <c r="D14" s="13" t="s">
        <v>1</v>
      </c>
      <c r="E14" s="14"/>
      <c r="F14" s="14"/>
      <c r="G14" s="14"/>
      <c r="H14" s="14"/>
      <c r="I14" s="15">
        <v>15</v>
      </c>
    </row>
    <row r="15" spans="4:9" ht="12">
      <c r="D15" s="13" t="s">
        <v>2</v>
      </c>
      <c r="E15" s="14"/>
      <c r="F15" s="14"/>
      <c r="G15" s="14"/>
      <c r="H15" s="14"/>
      <c r="I15" s="16">
        <v>40360</v>
      </c>
    </row>
    <row r="16" spans="4:9" ht="12">
      <c r="D16" s="13" t="s">
        <v>3</v>
      </c>
      <c r="E16" s="14"/>
      <c r="F16" s="14"/>
      <c r="G16" s="14"/>
      <c r="H16" s="14"/>
      <c r="I16" s="17">
        <v>42186</v>
      </c>
    </row>
    <row r="17" spans="4:9" ht="12">
      <c r="D17" s="13" t="s">
        <v>4</v>
      </c>
      <c r="E17" s="14"/>
      <c r="F17" s="14"/>
      <c r="G17" s="14"/>
      <c r="H17" s="14"/>
      <c r="I17" s="18">
        <v>0.08</v>
      </c>
    </row>
    <row r="18" spans="4:9" ht="12">
      <c r="D18" s="13" t="s">
        <v>13</v>
      </c>
      <c r="E18" s="14"/>
      <c r="F18" s="14"/>
      <c r="G18" s="14"/>
      <c r="H18" s="14"/>
      <c r="I18" s="19">
        <v>0.1</v>
      </c>
    </row>
    <row r="19" spans="4:9" ht="12">
      <c r="D19" s="14" t="s">
        <v>21</v>
      </c>
      <c r="E19" s="14"/>
      <c r="F19" s="14"/>
      <c r="G19" s="14"/>
      <c r="H19" s="20"/>
      <c r="I19" s="18">
        <v>1</v>
      </c>
    </row>
    <row r="20" spans="4:9" ht="12">
      <c r="D20" s="13" t="s">
        <v>9</v>
      </c>
      <c r="E20" s="14"/>
      <c r="F20" s="14"/>
      <c r="G20" s="21"/>
      <c r="H20" s="20"/>
      <c r="I20" s="22">
        <v>365</v>
      </c>
    </row>
    <row r="21" spans="11:12" ht="12">
      <c r="K21" s="9"/>
      <c r="L21" s="2"/>
    </row>
    <row r="22" spans="11:12" ht="12">
      <c r="K22" s="9"/>
      <c r="L22" s="2"/>
    </row>
    <row r="23" spans="4:12" ht="12">
      <c r="D23" s="33" t="s">
        <v>16</v>
      </c>
      <c r="E23" s="33"/>
      <c r="F23" s="33"/>
      <c r="G23" s="33"/>
      <c r="H23" s="33"/>
      <c r="I23" s="33"/>
      <c r="K23" s="9"/>
      <c r="L23" s="2"/>
    </row>
    <row r="24" spans="4:12" ht="12">
      <c r="D24" s="23" t="s">
        <v>17</v>
      </c>
      <c r="E24" s="23"/>
      <c r="F24" s="23" t="s">
        <v>18</v>
      </c>
      <c r="G24" s="23"/>
      <c r="H24" s="23" t="s">
        <v>19</v>
      </c>
      <c r="I24" s="23"/>
      <c r="K24" s="9"/>
      <c r="L24" s="2"/>
    </row>
    <row r="25" spans="4:12" ht="12">
      <c r="D25" s="34">
        <f>IF(COUNT(I13:I20)=8,I16-I15,"")</f>
        <v>1826</v>
      </c>
      <c r="E25" s="34"/>
      <c r="F25" s="34">
        <f>IF(COUNT(I13:I20)=8,H25*12,"")</f>
        <v>60.03287671232877</v>
      </c>
      <c r="G25" s="34"/>
      <c r="H25" s="34">
        <f>IF(COUNT(I13:I20)=8,D25/I20,"")</f>
        <v>5.002739726027397</v>
      </c>
      <c r="I25" s="34"/>
      <c r="K25" s="9"/>
      <c r="L25" s="2"/>
    </row>
    <row r="26" spans="11:12" ht="12">
      <c r="K26" s="9"/>
      <c r="L26" s="2"/>
    </row>
    <row r="27" spans="4:12" ht="12">
      <c r="D27" s="23" t="s">
        <v>14</v>
      </c>
      <c r="E27" s="23"/>
      <c r="F27" s="23"/>
      <c r="G27" s="23"/>
      <c r="H27" s="23"/>
      <c r="I27" s="23"/>
      <c r="K27" s="2"/>
      <c r="L27" s="2"/>
    </row>
    <row r="28" spans="4:11" ht="12">
      <c r="D28" s="3" t="s">
        <v>5</v>
      </c>
      <c r="E28" s="3"/>
      <c r="F28" s="4"/>
      <c r="G28" s="3"/>
      <c r="H28" s="3"/>
      <c r="I28" s="8">
        <f>IF(COUNT(I13:I20)=8,NORMSDIST(D.1)*(S*EXP(((-1*Div)*D25/I20)))-NORMSDIST(D.2)*K*EXP(-rfr*D25/I20),"")</f>
        <v>0.8608934281344369</v>
      </c>
      <c r="K28" s="2"/>
    </row>
    <row r="29" spans="4:11" ht="12">
      <c r="D29" s="3" t="s">
        <v>8</v>
      </c>
      <c r="E29" s="3"/>
      <c r="F29" s="4"/>
      <c r="G29" s="3"/>
      <c r="H29" s="3"/>
      <c r="I29" s="8">
        <f>IF(COUNT(I13:I20)=8,NORMSDIST(-D.2)*K*EXP(-rfr*D25/I20)-NORMSDIST(-D.1)*(S*EXP((-1*Div)*D25/I20)),"")</f>
        <v>9.094397039159256</v>
      </c>
      <c r="J29" s="10"/>
      <c r="K29" s="2"/>
    </row>
    <row r="30" spans="4:11" ht="12">
      <c r="D30" s="3"/>
      <c r="E30" s="3"/>
      <c r="F30" s="4"/>
      <c r="G30" s="3"/>
      <c r="H30" s="3"/>
      <c r="I30" s="8"/>
      <c r="J30" s="10"/>
      <c r="K30" s="2"/>
    </row>
    <row r="31" spans="4:11" ht="12">
      <c r="D31" s="23" t="s">
        <v>15</v>
      </c>
      <c r="E31" s="23"/>
      <c r="F31" s="23"/>
      <c r="G31" s="23"/>
      <c r="H31" s="23"/>
      <c r="I31" s="23"/>
      <c r="J31" s="10"/>
      <c r="K31" s="2"/>
    </row>
    <row r="32" spans="4:11" ht="12">
      <c r="D32" s="11" t="s">
        <v>6</v>
      </c>
      <c r="E32" s="12"/>
      <c r="F32" s="3"/>
      <c r="G32" s="3"/>
      <c r="H32" s="3"/>
      <c r="I32" s="12">
        <f>IF(COUNT(I13:I20)=8,(LN(S/K)+((rfr-Div)+(v^2)/2)*((I16-I15)/I20))/(v*SQRT((I16-I15)/I20)),"")</f>
        <v>0.35404124583755336</v>
      </c>
      <c r="J32" s="10"/>
      <c r="K32" s="2"/>
    </row>
    <row r="33" spans="4:11" ht="12">
      <c r="D33" s="11" t="s">
        <v>7</v>
      </c>
      <c r="E33" s="12"/>
      <c r="F33" s="3"/>
      <c r="G33" s="3"/>
      <c r="H33" s="3"/>
      <c r="I33" s="12">
        <f>IF(COUNT(I13:I20)=8,D.1-v*SQRT(((I16-I15)/I20)),"")</f>
        <v>-1.8826392691281844</v>
      </c>
      <c r="J33" s="10"/>
      <c r="K33" s="2"/>
    </row>
    <row r="34" spans="4:11" ht="12">
      <c r="D34" s="5"/>
      <c r="E34" s="7"/>
      <c r="G34" s="3"/>
      <c r="H34" s="3"/>
      <c r="I34" s="7"/>
      <c r="J34" s="10"/>
      <c r="K34" s="2"/>
    </row>
    <row r="35" ht="12">
      <c r="G35" s="1"/>
    </row>
    <row r="39" spans="6:8" ht="12">
      <c r="F39" s="2"/>
      <c r="H39" s="2"/>
    </row>
    <row r="40" spans="5:8" ht="12">
      <c r="E40" s="2"/>
      <c r="H40" s="1"/>
    </row>
    <row r="43" ht="12">
      <c r="B43" s="2"/>
    </row>
    <row r="44" ht="12">
      <c r="B44" s="2"/>
    </row>
  </sheetData>
  <sheetProtection/>
  <mergeCells count="14">
    <mergeCell ref="H24:I24"/>
    <mergeCell ref="D25:E25"/>
    <mergeCell ref="F25:G25"/>
    <mergeCell ref="H25:I25"/>
    <mergeCell ref="D31:I31"/>
    <mergeCell ref="C5:F5"/>
    <mergeCell ref="C6:F6"/>
    <mergeCell ref="D8:I8"/>
    <mergeCell ref="D9:I9"/>
    <mergeCell ref="D10:I10"/>
    <mergeCell ref="D27:I27"/>
    <mergeCell ref="D23:I23"/>
    <mergeCell ref="D24:E24"/>
    <mergeCell ref="F24:G24"/>
  </mergeCells>
  <conditionalFormatting sqref="D13:I20">
    <cfRule type="expression" priority="1" dxfId="0" stopIfTrue="1">
      <formula>MOD(ROW(),2)</formula>
    </cfRule>
  </conditionalFormatting>
  <printOptions horizontalCentered="1"/>
  <pageMargins left="0.7" right="0.7" top="0.75" bottom="0.75" header="0.3" footer="0.3"/>
  <pageSetup horizontalDpi="600" verticalDpi="600" orientation="portrait" paperSize="12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Tullius Taylor Sartain &amp; Sartain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jshultz</dc:creator>
  <cp:keywords/>
  <dc:description/>
  <cp:lastModifiedBy>Jason Shultz</cp:lastModifiedBy>
  <cp:lastPrinted>2010-08-12T03:51:48Z</cp:lastPrinted>
  <dcterms:created xsi:type="dcterms:W3CDTF">2010-07-02T02:05:18Z</dcterms:created>
  <dcterms:modified xsi:type="dcterms:W3CDTF">2015-11-01T21:56:24Z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