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" yWindow="12" windowWidth="9780" windowHeight="4980" firstSheet="1" activeTab="1"/>
  </bookViews>
  <sheets>
    <sheet name="Variables" sheetId="1" state="veryHidden" r:id="rId1"/>
    <sheet name="Calculator" sheetId="2" r:id="rId2"/>
  </sheets>
  <definedNames>
    <definedName name="Age" localSheetId="1">'Calculator'!$I$3</definedName>
    <definedName name="Age_Graph">OFFSET('Calculator'!$B$37,,,'Calculator'!Retirement_Age+'Calculator'!Yrs_In_Retirement-'Calculator'!Age)</definedName>
    <definedName name="Cost_of_Living" localSheetId="1">'Calculator'!$I$5</definedName>
    <definedName name="Estimated_Required_Savings">OFFSET('Calculator'!$E$37,,,'Calculator'!Retirement_Age+'Calculator'!Yrs_In_Retirement-'Calculator'!Age)</definedName>
    <definedName name="Expected_Spending">OFFSET('Calculator'!$H$37,,,'Calculator'!Retirement_Age+'Calculator'!Yrs_In_Retirement-'Calculator'!Age)</definedName>
    <definedName name="Inflation" localSheetId="1">'Calculator'!$I$10</definedName>
    <definedName name="Other1">'Calculator'!$G$15</definedName>
    <definedName name="Other1Rate">'Calculator'!$I$15</definedName>
    <definedName name="Other1Yr">'Calculator'!$H$15</definedName>
    <definedName name="Other2">'Calculator'!$G$16</definedName>
    <definedName name="Other2Rate">'Calculator'!$I$16</definedName>
    <definedName name="Other2Yr">'Calculator'!$H$16</definedName>
    <definedName name="_xlnm.Print_Titles" localSheetId="1">'Calculator'!$36:$36</definedName>
    <definedName name="PrintTable">OFFSET('Calculator'!$B$2,,,'Calculator'!Retirement_Age+'Calculator'!Yrs_In_Retirement-'Calculator'!Age+ROW('Calculator'!$B$36),COUNTA('Calculator'!$B$36:$I$36))</definedName>
    <definedName name="Retirement_Age" localSheetId="1">'Calculator'!$I$6</definedName>
    <definedName name="Retirement_Balance__Beginning_of_Year">OFFSET('Calculator'!$C$37,,,'Calculator'!Retirement_Age+'Calculator'!Yrs_In_Retirement-'Calculator'!Age)</definedName>
    <definedName name="Return_Post" localSheetId="1">'Calculator'!$I$9</definedName>
    <definedName name="Return_Pre" localSheetId="1">'Calculator'!$I$8</definedName>
    <definedName name="Savings" localSheetId="1">'Calculator'!$I$4</definedName>
    <definedName name="SSAge">'Calculator'!$I$12</definedName>
    <definedName name="SSAmount">'Calculator'!$I$11</definedName>
    <definedName name="Yrs_In_Retirement" localSheetId="1">'Calculator'!$I$7</definedName>
  </definedNames>
  <calcPr fullCalcOnLoad="1"/>
</workbook>
</file>

<file path=xl/sharedStrings.xml><?xml version="1.0" encoding="utf-8"?>
<sst xmlns="http://schemas.openxmlformats.org/spreadsheetml/2006/main" count="30" uniqueCount="30">
  <si>
    <t>_Example</t>
  </si>
  <si>
    <t>_Shading</t>
  </si>
  <si>
    <t>_Series</t>
  </si>
  <si>
    <t>_Look</t>
  </si>
  <si>
    <t>Retirement Information and Assumptions</t>
  </si>
  <si>
    <t>Age</t>
  </si>
  <si>
    <t>Retirement Balance (Beginning of Year)</t>
  </si>
  <si>
    <t>Expected Spending</t>
  </si>
  <si>
    <t>Category</t>
  </si>
  <si>
    <t>Annual Amt</t>
  </si>
  <si>
    <t>Frequency (yrs)</t>
  </si>
  <si>
    <t>Inflation Rate</t>
  </si>
  <si>
    <t>Estimated Interest Earned</t>
  </si>
  <si>
    <t>Estimated Required Savings</t>
  </si>
  <si>
    <t>Estimated Social Security</t>
  </si>
  <si>
    <t>Estimated Other</t>
  </si>
  <si>
    <t>Estimated Retirement Balance (End of Year)</t>
  </si>
  <si>
    <t>Other Spending In Retirement</t>
  </si>
  <si>
    <t>Current retirement savings (how much do you currently have saved for retirement?)</t>
  </si>
  <si>
    <t>Your current age (as of today, enter only whole years)</t>
  </si>
  <si>
    <t>Pre-retirement investment return (expected rate of return before retirement in %)</t>
  </si>
  <si>
    <t>Post-retirement investment return (expected rate of return after retirement in %)</t>
  </si>
  <si>
    <t>Expected inflation (expected inflation rate from today through the end of retirement)</t>
  </si>
  <si>
    <t>Current annual cost of living (what you would like your annual retirement spending to be - in today's dollars)</t>
  </si>
  <si>
    <t>Your age when you retire (at what age will you retire or expect to retire?)</t>
  </si>
  <si>
    <t>Number of years expected in retirement (how many years will retirement last?)</t>
  </si>
  <si>
    <t>Monthly social security benefits (how much do you expect to get in today's dollars?)</t>
  </si>
  <si>
    <t>Age social security will begin (at what age do you expect to start collecting social security?)</t>
  </si>
  <si>
    <t>Go on a nice vacation every 3 years - expect to spend $8k per trip</t>
  </si>
  <si>
    <t>Purchase of a $30k automobile every 5 years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</si>
</sst>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0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#,##0.000_);[Red]\(#,##0.000\)"/>
    <numFmt numFmtId="184" formatCode="0.000%"/>
    <numFmt numFmtId="185" formatCode="0.0000%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9.2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sz val="9.2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theme="3"/>
      </left>
      <right style="medium"/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medium"/>
    </border>
    <border>
      <left style="hair">
        <color theme="3"/>
      </left>
      <right style="medium"/>
      <top style="hair">
        <color theme="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theme="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>
        <color indexed="6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medium"/>
    </border>
    <border>
      <left>
        <color indexed="63"/>
      </left>
      <right>
        <color indexed="63"/>
      </right>
      <top style="hair">
        <color theme="3"/>
      </top>
      <bottom style="medium"/>
    </border>
    <border>
      <left>
        <color indexed="63"/>
      </left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hair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8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38" fontId="0" fillId="0" borderId="0" xfId="0" applyAlignment="1">
      <alignment/>
    </xf>
    <xf numFmtId="38" fontId="4" fillId="0" borderId="0" xfId="0" applyFont="1" applyFill="1" applyBorder="1" applyAlignment="1">
      <alignment horizontal="right" vertical="top"/>
    </xf>
    <xf numFmtId="10" fontId="0" fillId="0" borderId="0" xfId="59" applyNumberFormat="1" applyFont="1" applyAlignment="1">
      <alignment/>
    </xf>
    <xf numFmtId="38" fontId="0" fillId="0" borderId="0" xfId="0" applyFill="1" applyAlignment="1">
      <alignment/>
    </xf>
    <xf numFmtId="38" fontId="0" fillId="0" borderId="0" xfId="0" applyAlignment="1">
      <alignment horizontal="center" wrapText="1"/>
    </xf>
    <xf numFmtId="38" fontId="45" fillId="0" borderId="0" xfId="42" applyFont="1" applyAlignment="1">
      <alignment/>
    </xf>
    <xf numFmtId="38" fontId="45" fillId="0" borderId="0" xfId="42" applyFont="1" applyFill="1" applyAlignment="1">
      <alignment/>
    </xf>
    <xf numFmtId="38" fontId="0" fillId="0" borderId="0" xfId="0" applyFill="1" applyBorder="1" applyAlignment="1">
      <alignment vertical="top"/>
    </xf>
    <xf numFmtId="38" fontId="46" fillId="33" borderId="10" xfId="0" applyFont="1" applyFill="1" applyBorder="1" applyAlignment="1">
      <alignment horizontal="center" wrapText="1"/>
    </xf>
    <xf numFmtId="38" fontId="46" fillId="33" borderId="11" xfId="0" applyFont="1" applyFill="1" applyBorder="1" applyAlignment="1">
      <alignment horizontal="center" wrapText="1"/>
    </xf>
    <xf numFmtId="38" fontId="46" fillId="33" borderId="12" xfId="0" applyFont="1" applyFill="1" applyBorder="1" applyAlignment="1">
      <alignment horizontal="center" wrapText="1"/>
    </xf>
    <xf numFmtId="38" fontId="4" fillId="0" borderId="13" xfId="0" applyFont="1" applyFill="1" applyBorder="1" applyAlignment="1">
      <alignment horizontal="right" vertical="top"/>
    </xf>
    <xf numFmtId="168" fontId="4" fillId="0" borderId="13" xfId="59" applyNumberFormat="1" applyFont="1" applyFill="1" applyBorder="1" applyAlignment="1">
      <alignment horizontal="right" vertical="top"/>
    </xf>
    <xf numFmtId="38" fontId="0" fillId="0" borderId="0" xfId="0" applyFill="1" applyBorder="1" applyAlignment="1">
      <alignment horizontal="left" vertical="top"/>
    </xf>
    <xf numFmtId="38" fontId="0" fillId="0" borderId="0" xfId="0" applyBorder="1" applyAlignment="1">
      <alignment/>
    </xf>
    <xf numFmtId="38" fontId="4" fillId="0" borderId="14" xfId="0" applyFont="1" applyFill="1" applyBorder="1" applyAlignment="1">
      <alignment horizontal="right" vertical="top"/>
    </xf>
    <xf numFmtId="38" fontId="0" fillId="0" borderId="14" xfId="0" applyBorder="1" applyAlignment="1">
      <alignment/>
    </xf>
    <xf numFmtId="168" fontId="0" fillId="0" borderId="13" xfId="59" applyNumberFormat="1" applyFont="1" applyBorder="1" applyAlignment="1">
      <alignment/>
    </xf>
    <xf numFmtId="38" fontId="0" fillId="0" borderId="15" xfId="0" applyFill="1" applyBorder="1" applyAlignment="1">
      <alignment vertical="top"/>
    </xf>
    <xf numFmtId="38" fontId="0" fillId="0" borderId="15" xfId="0" applyBorder="1" applyAlignment="1">
      <alignment/>
    </xf>
    <xf numFmtId="168" fontId="0" fillId="0" borderId="16" xfId="59" applyNumberFormat="1" applyFont="1" applyBorder="1" applyAlignment="1">
      <alignment/>
    </xf>
    <xf numFmtId="168" fontId="0" fillId="0" borderId="0" xfId="59" applyNumberFormat="1" applyFont="1" applyBorder="1" applyAlignment="1">
      <alignment/>
    </xf>
    <xf numFmtId="38" fontId="47" fillId="34" borderId="17" xfId="0" applyFont="1" applyFill="1" applyBorder="1" applyAlignment="1">
      <alignment horizontal="right" vertical="top"/>
    </xf>
    <xf numFmtId="38" fontId="48" fillId="33" borderId="14" xfId="0" applyFont="1" applyFill="1" applyBorder="1" applyAlignment="1">
      <alignment horizontal="center" vertical="top"/>
    </xf>
    <xf numFmtId="38" fontId="48" fillId="33" borderId="13" xfId="0" applyFont="1" applyFill="1" applyBorder="1" applyAlignment="1">
      <alignment horizontal="center" vertical="top"/>
    </xf>
    <xf numFmtId="38" fontId="4" fillId="0" borderId="16" xfId="0" applyFont="1" applyFill="1" applyBorder="1" applyAlignment="1">
      <alignment horizontal="right" vertical="top"/>
    </xf>
    <xf numFmtId="38" fontId="4" fillId="0" borderId="18" xfId="0" applyFont="1" applyFill="1" applyBorder="1" applyAlignment="1">
      <alignment horizontal="right" vertical="top"/>
    </xf>
    <xf numFmtId="38" fontId="46" fillId="35" borderId="11" xfId="0" applyFont="1" applyFill="1" applyBorder="1" applyAlignment="1">
      <alignment horizontal="center" wrapText="1"/>
    </xf>
    <xf numFmtId="38" fontId="0" fillId="0" borderId="0" xfId="0" applyFill="1" applyBorder="1" applyAlignment="1">
      <alignment horizontal="center" vertical="top"/>
    </xf>
    <xf numFmtId="38" fontId="0" fillId="0" borderId="19" xfId="0" applyFill="1" applyBorder="1" applyAlignment="1">
      <alignment horizontal="left" vertical="top"/>
    </xf>
    <xf numFmtId="38" fontId="0" fillId="0" borderId="20" xfId="0" applyFill="1" applyBorder="1" applyAlignment="1">
      <alignment horizontal="left" vertical="top"/>
    </xf>
    <xf numFmtId="38" fontId="0" fillId="0" borderId="21" xfId="0" applyFill="1" applyBorder="1" applyAlignment="1">
      <alignment horizontal="left" vertical="top"/>
    </xf>
    <xf numFmtId="38" fontId="0" fillId="0" borderId="22" xfId="0" applyFill="1" applyBorder="1" applyAlignment="1">
      <alignment horizontal="left" vertical="top"/>
    </xf>
    <xf numFmtId="38" fontId="0" fillId="0" borderId="23" xfId="0" applyFill="1" applyBorder="1" applyAlignment="1">
      <alignment horizontal="left" vertical="top"/>
    </xf>
    <xf numFmtId="38" fontId="0" fillId="0" borderId="24" xfId="0" applyFill="1" applyBorder="1" applyAlignment="1">
      <alignment horizontal="left" vertical="top"/>
    </xf>
    <xf numFmtId="38" fontId="0" fillId="0" borderId="25" xfId="0" applyFill="1" applyBorder="1" applyAlignment="1">
      <alignment horizontal="left" vertical="top"/>
    </xf>
    <xf numFmtId="38" fontId="48" fillId="33" borderId="19" xfId="0" applyFont="1" applyFill="1" applyBorder="1" applyAlignment="1">
      <alignment horizontal="left" vertical="top"/>
    </xf>
    <xf numFmtId="38" fontId="48" fillId="33" borderId="20" xfId="0" applyFont="1" applyFill="1" applyBorder="1" applyAlignment="1">
      <alignment horizontal="left" vertical="top"/>
    </xf>
    <xf numFmtId="38" fontId="48" fillId="33" borderId="21" xfId="0" applyFont="1" applyFill="1" applyBorder="1" applyAlignment="1">
      <alignment horizontal="left" vertical="top"/>
    </xf>
    <xf numFmtId="38" fontId="0" fillId="0" borderId="26" xfId="0" applyFill="1" applyBorder="1" applyAlignment="1">
      <alignment horizontal="left" vertical="top"/>
    </xf>
    <xf numFmtId="38" fontId="0" fillId="0" borderId="15" xfId="0" applyFill="1" applyBorder="1" applyAlignment="1">
      <alignment horizontal="left" vertical="top"/>
    </xf>
    <xf numFmtId="38" fontId="0" fillId="0" borderId="27" xfId="0" applyFill="1" applyBorder="1" applyAlignment="1">
      <alignment horizontal="left" vertical="top"/>
    </xf>
    <xf numFmtId="38" fontId="0" fillId="0" borderId="14" xfId="0" applyFill="1" applyBorder="1" applyAlignment="1">
      <alignment horizontal="left" vertical="top"/>
    </xf>
    <xf numFmtId="38" fontId="46" fillId="34" borderId="28" xfId="0" applyFont="1" applyFill="1" applyBorder="1" applyAlignment="1">
      <alignment horizontal="left" vertical="top"/>
    </xf>
    <xf numFmtId="38" fontId="46" fillId="34" borderId="0" xfId="0" applyFont="1" applyFill="1" applyBorder="1" applyAlignment="1">
      <alignment horizontal="left" vertical="top"/>
    </xf>
    <xf numFmtId="38" fontId="46" fillId="33" borderId="29" xfId="0" applyFont="1" applyFill="1" applyBorder="1" applyAlignment="1">
      <alignment horizontal="center" vertical="top" wrapText="1"/>
    </xf>
    <xf numFmtId="38" fontId="46" fillId="33" borderId="30" xfId="0" applyFont="1" applyFill="1" applyBorder="1" applyAlignment="1">
      <alignment horizontal="center" vertical="top" wrapText="1"/>
    </xf>
    <xf numFmtId="38" fontId="46" fillId="33" borderId="31" xfId="0" applyFont="1" applyFill="1" applyBorder="1" applyAlignment="1">
      <alignment horizontal="center" vertical="top" wrapText="1"/>
    </xf>
    <xf numFmtId="38" fontId="0" fillId="0" borderId="32" xfId="0" applyFill="1" applyBorder="1" applyAlignment="1">
      <alignment horizontal="left" vertical="top"/>
    </xf>
    <xf numFmtId="38" fontId="0" fillId="2" borderId="33" xfId="0" applyFill="1" applyBorder="1" applyAlignment="1">
      <alignment horizontal="center" vertical="top" wrapText="1"/>
    </xf>
    <xf numFmtId="38" fontId="0" fillId="2" borderId="34" xfId="0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Calculator!$C$36</c:f>
              <c:strCache>
                <c:ptCount val="1"/>
                <c:pt idx="0">
                  <c:v>Retirement Balance (Beginning of Year)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[0]!Retirement_Balance__Beginning_of_Year</c:f>
              <c:numCache/>
            </c:numRef>
          </c:val>
        </c:ser>
        <c:ser>
          <c:idx val="1"/>
          <c:order val="1"/>
          <c:tx>
            <c:strRef>
              <c:f>Calculator!$H$36</c:f>
              <c:strCache>
                <c:ptCount val="1"/>
                <c:pt idx="0">
                  <c:v>Expected Spending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[0]!Expected_Spending</c:f>
              <c:numCache/>
            </c:numRef>
          </c:val>
        </c:ser>
        <c:ser>
          <c:idx val="2"/>
          <c:order val="2"/>
          <c:tx>
            <c:strRef>
              <c:f>Calculator!$E$36</c:f>
              <c:strCache>
                <c:ptCount val="1"/>
                <c:pt idx="0">
                  <c:v>Estimated Required Savings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[0]!Estimated_Required_Savings</c:f>
              <c:numCache/>
            </c:numRef>
          </c:val>
        </c:ser>
        <c:axId val="22095214"/>
        <c:axId val="64639199"/>
      </c:area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4639199"/>
        <c:crosses val="autoZero"/>
        <c:auto val="1"/>
        <c:lblOffset val="100"/>
        <c:tickLblSkip val="5"/>
        <c:noMultiLvlLbl val="0"/>
      </c:catAx>
      <c:valAx>
        <c:axId val="6463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2095214"/>
        <c:crossesAt val="1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38100</xdr:rowOff>
    </xdr:from>
    <xdr:to>
      <xdr:col>8</xdr:col>
      <xdr:colOff>876300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47650" y="280035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14</xdr:col>
      <xdr:colOff>457200</xdr:colOff>
      <xdr:row>4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b">
        <v>0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9"/>
  <sheetViews>
    <sheetView showGridLines="0" tabSelected="1" workbookViewId="0" topLeftCell="A1">
      <pane ySplit="36" topLeftCell="A37" activePane="bottomLeft" state="frozen"/>
      <selection pane="topLeft" activeCell="A1" sqref="A1"/>
      <selection pane="bottomLeft" activeCell="K10" sqref="K10"/>
    </sheetView>
  </sheetViews>
  <sheetFormatPr defaultColWidth="9.140625" defaultRowHeight="12.75" outlineLevelRow="1"/>
  <cols>
    <col min="1" max="1" width="3.57421875" style="0" customWidth="1"/>
    <col min="2" max="2" width="6.140625" style="0" customWidth="1"/>
    <col min="3" max="7" width="13.421875" style="0" customWidth="1"/>
    <col min="8" max="8" width="14.00390625" style="0" customWidth="1"/>
    <col min="9" max="9" width="13.421875" style="0" customWidth="1"/>
    <col min="10" max="10" width="9.7109375" style="0" bestFit="1" customWidth="1"/>
    <col min="11" max="11" width="10.28125" style="0" bestFit="1" customWidth="1"/>
    <col min="12" max="15" width="9.7109375" style="0" bestFit="1" customWidth="1"/>
  </cols>
  <sheetData>
    <row r="1" ht="13.5" thickBot="1"/>
    <row r="2" spans="2:9" ht="13.5" customHeight="1" outlineLevel="1">
      <c r="B2" s="45" t="s">
        <v>4</v>
      </c>
      <c r="C2" s="46"/>
      <c r="D2" s="46"/>
      <c r="E2" s="46"/>
      <c r="F2" s="46"/>
      <c r="G2" s="46"/>
      <c r="H2" s="46"/>
      <c r="I2" s="47"/>
    </row>
    <row r="3" spans="2:9" ht="12.75" customHeight="1" outlineLevel="1">
      <c r="B3" s="41" t="s">
        <v>19</v>
      </c>
      <c r="C3" s="42"/>
      <c r="D3" s="42"/>
      <c r="E3" s="42"/>
      <c r="F3" s="42"/>
      <c r="G3" s="42"/>
      <c r="H3" s="42"/>
      <c r="I3" s="11">
        <v>30</v>
      </c>
    </row>
    <row r="4" spans="2:9" ht="12.75" customHeight="1" outlineLevel="1">
      <c r="B4" s="41" t="s">
        <v>18</v>
      </c>
      <c r="C4" s="42"/>
      <c r="D4" s="42"/>
      <c r="E4" s="42"/>
      <c r="F4" s="42"/>
      <c r="G4" s="42"/>
      <c r="H4" s="42"/>
      <c r="I4" s="11">
        <v>100000</v>
      </c>
    </row>
    <row r="5" spans="2:9" ht="12.75" customHeight="1" outlineLevel="1">
      <c r="B5" s="41" t="s">
        <v>23</v>
      </c>
      <c r="C5" s="42"/>
      <c r="D5" s="42"/>
      <c r="E5" s="42"/>
      <c r="F5" s="42"/>
      <c r="G5" s="42"/>
      <c r="H5" s="48"/>
      <c r="I5" s="11">
        <v>70000</v>
      </c>
    </row>
    <row r="6" spans="2:9" ht="12.75" customHeight="1" outlineLevel="1">
      <c r="B6" s="29" t="s">
        <v>24</v>
      </c>
      <c r="C6" s="30"/>
      <c r="D6" s="30"/>
      <c r="E6" s="30"/>
      <c r="F6" s="30"/>
      <c r="G6" s="30"/>
      <c r="H6" s="49" t="str">
        <f>"Life Expentency is "&amp;Retirement_Age+Yrs_In_Retirement</f>
        <v>Life Expentency is 90</v>
      </c>
      <c r="I6" s="26">
        <v>62</v>
      </c>
    </row>
    <row r="7" spans="2:9" ht="12.75" customHeight="1" outlineLevel="1">
      <c r="B7" s="29" t="s">
        <v>25</v>
      </c>
      <c r="C7" s="30"/>
      <c r="D7" s="30"/>
      <c r="E7" s="30"/>
      <c r="F7" s="30"/>
      <c r="G7" s="30"/>
      <c r="H7" s="50"/>
      <c r="I7" s="26">
        <v>28</v>
      </c>
    </row>
    <row r="8" spans="2:12" ht="12.75" customHeight="1" outlineLevel="1">
      <c r="B8" s="29" t="s">
        <v>20</v>
      </c>
      <c r="C8" s="30"/>
      <c r="D8" s="30"/>
      <c r="E8" s="30"/>
      <c r="F8" s="30"/>
      <c r="G8" s="30"/>
      <c r="H8" s="32"/>
      <c r="I8" s="12">
        <v>0.07</v>
      </c>
      <c r="K8" s="2"/>
      <c r="L8" s="2"/>
    </row>
    <row r="9" spans="2:9" ht="12.75" customHeight="1" outlineLevel="1">
      <c r="B9" s="29" t="s">
        <v>21</v>
      </c>
      <c r="C9" s="30"/>
      <c r="D9" s="30"/>
      <c r="E9" s="30"/>
      <c r="F9" s="30"/>
      <c r="G9" s="30"/>
      <c r="H9" s="31"/>
      <c r="I9" s="12">
        <v>0.045</v>
      </c>
    </row>
    <row r="10" spans="2:12" ht="12.75" customHeight="1" outlineLevel="1">
      <c r="B10" s="29" t="s">
        <v>22</v>
      </c>
      <c r="C10" s="30"/>
      <c r="D10" s="30"/>
      <c r="E10" s="30"/>
      <c r="F10" s="30"/>
      <c r="G10" s="30"/>
      <c r="H10" s="31"/>
      <c r="I10" s="12">
        <v>0.03</v>
      </c>
      <c r="L10" s="2"/>
    </row>
    <row r="11" spans="2:9" ht="12.75" customHeight="1" outlineLevel="1">
      <c r="B11" s="41" t="s">
        <v>26</v>
      </c>
      <c r="C11" s="42"/>
      <c r="D11" s="42"/>
      <c r="E11" s="42"/>
      <c r="F11" s="42"/>
      <c r="G11" s="42"/>
      <c r="H11" s="42"/>
      <c r="I11" s="11"/>
    </row>
    <row r="12" spans="2:9" ht="13.5" outlineLevel="1" thickBot="1">
      <c r="B12" s="39" t="s">
        <v>27</v>
      </c>
      <c r="C12" s="40"/>
      <c r="D12" s="40"/>
      <c r="E12" s="40"/>
      <c r="F12" s="40"/>
      <c r="G12" s="40"/>
      <c r="H12" s="40"/>
      <c r="I12" s="25">
        <v>62</v>
      </c>
    </row>
    <row r="13" spans="2:9" ht="12.75" outlineLevel="1">
      <c r="B13" s="43" t="s">
        <v>17</v>
      </c>
      <c r="C13" s="44"/>
      <c r="D13" s="44"/>
      <c r="E13" s="44"/>
      <c r="F13" s="44"/>
      <c r="G13" s="44"/>
      <c r="H13" s="44"/>
      <c r="I13" s="22"/>
    </row>
    <row r="14" spans="2:9" ht="12.75" outlineLevel="1">
      <c r="B14" s="36" t="s">
        <v>8</v>
      </c>
      <c r="C14" s="37"/>
      <c r="D14" s="37"/>
      <c r="E14" s="37"/>
      <c r="F14" s="38"/>
      <c r="G14" s="23" t="s">
        <v>9</v>
      </c>
      <c r="H14" s="23" t="s">
        <v>10</v>
      </c>
      <c r="I14" s="24" t="s">
        <v>11</v>
      </c>
    </row>
    <row r="15" spans="2:9" ht="12.75" outlineLevel="1">
      <c r="B15" s="29" t="s">
        <v>29</v>
      </c>
      <c r="C15" s="30"/>
      <c r="D15" s="30"/>
      <c r="E15" s="30"/>
      <c r="F15" s="31"/>
      <c r="G15" s="15">
        <v>30000</v>
      </c>
      <c r="H15" s="16">
        <v>5</v>
      </c>
      <c r="I15" s="17">
        <v>0.01</v>
      </c>
    </row>
    <row r="16" spans="2:9" ht="13.5" outlineLevel="1" thickBot="1">
      <c r="B16" s="33" t="s">
        <v>28</v>
      </c>
      <c r="C16" s="34"/>
      <c r="D16" s="34"/>
      <c r="E16" s="34"/>
      <c r="F16" s="35"/>
      <c r="G16" s="18">
        <v>8000</v>
      </c>
      <c r="H16" s="19">
        <v>4</v>
      </c>
      <c r="I16" s="20">
        <v>0.025</v>
      </c>
    </row>
    <row r="17" spans="2:9" ht="13.5" thickBot="1">
      <c r="B17" s="7"/>
      <c r="C17" s="13"/>
      <c r="D17" s="13"/>
      <c r="E17" s="13"/>
      <c r="F17" s="13"/>
      <c r="G17" s="7"/>
      <c r="H17" s="14"/>
      <c r="I17" s="21"/>
    </row>
    <row r="18" spans="2:9" ht="12.75" hidden="1" outlineLevel="1">
      <c r="B18" s="7"/>
      <c r="C18" s="13"/>
      <c r="D18" s="13"/>
      <c r="E18" s="13"/>
      <c r="F18" s="13"/>
      <c r="G18" s="7"/>
      <c r="H18" s="14"/>
      <c r="I18" s="21"/>
    </row>
    <row r="19" spans="2:9" ht="12.75" hidden="1" outlineLevel="1">
      <c r="B19" s="28"/>
      <c r="C19" s="28"/>
      <c r="D19" s="28"/>
      <c r="E19" s="28"/>
      <c r="F19" s="28"/>
      <c r="G19" s="28"/>
      <c r="H19" s="28"/>
      <c r="I19" s="1"/>
    </row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ht="12.75" hidden="1" outlineLevel="1"/>
    <row r="27" ht="12.75" hidden="1" outlineLevel="1"/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3.5" hidden="1" outlineLevel="1" thickBot="1"/>
    <row r="36" spans="2:9" s="4" customFormat="1" ht="53.25" collapsed="1" thickBot="1">
      <c r="B36" s="8" t="s">
        <v>5</v>
      </c>
      <c r="C36" s="9" t="s">
        <v>6</v>
      </c>
      <c r="D36" s="9" t="s">
        <v>12</v>
      </c>
      <c r="E36" s="27" t="s">
        <v>13</v>
      </c>
      <c r="F36" s="9" t="s">
        <v>14</v>
      </c>
      <c r="G36" s="9" t="s">
        <v>15</v>
      </c>
      <c r="H36" s="9" t="s">
        <v>7</v>
      </c>
      <c r="I36" s="10" t="s">
        <v>16</v>
      </c>
    </row>
    <row r="37" spans="2:19" ht="12.75">
      <c r="B37" s="5">
        <f>Age</f>
        <v>30</v>
      </c>
      <c r="C37" s="5">
        <f>Savings</f>
        <v>100000</v>
      </c>
      <c r="D37" s="5">
        <f aca="true" t="shared" si="0" ref="D37:D68">C37*IF(AND(B37&gt;0,B37&lt;Retirement_Age),Return_Pre,Return_Post)</f>
        <v>7000.000000000001</v>
      </c>
      <c r="E37" s="5">
        <f>MAX(IF(B37=Retirement_Age-1,-PMT(((1+Return_Pre)/(1+Inflation))-1,Retirement_Age-Age,0,(NPV(Return_Post,H38:$H$139)-FV(Return_Pre,(Retirement_Age-Age),,-Savings))),IF(B37&lt;Retirement_Age-1,E38/(1+Inflation),0)),0)</f>
        <v>21685.349729186033</v>
      </c>
      <c r="F37" s="5">
        <f aca="true" t="shared" si="1" ref="F37:F68">IF(AND(B37&gt;=SSAge,SSAge&gt;0),FV(Inflation,B37-Age,,-SSAmount*12),0)</f>
        <v>0</v>
      </c>
      <c r="G37" s="5">
        <f aca="true" t="shared" si="2" ref="G37:G68">IF(B37&lt;Retirement_Age+Other1Yr,0,IF(OR(B37=0,MOD(B37-Retirement_Age,MAX(Other1Yr,1))),0,FV(Other1Rate,B37-Age,,-Other1)))+IF(B37&lt;Retirement_Age+Other2Yr,0,IF(OR(B37=0,MOD(B37-Retirement_Age,MAX(Other2Yr,1))),0,FV(Other2Rate,B37-Age,,-Other2)))</f>
        <v>0</v>
      </c>
      <c r="H37" s="5">
        <f aca="true" t="shared" si="3" ref="H37:H68">IF(B37&gt;=Retirement_Age,FV(Inflation,B37-Age,,-Cost_of_Living)-F37+G37,0)</f>
        <v>0</v>
      </c>
      <c r="I37" s="5">
        <f aca="true" t="shared" si="4" ref="I37:I68">IF(B37&lt;(Retirement_Age+Yrs_In_Retirement),SUM(C37:E37)-H37,0)</f>
        <v>128685.34972918604</v>
      </c>
      <c r="S37" s="2"/>
    </row>
    <row r="38" spans="2:20" ht="12.75">
      <c r="B38" s="5">
        <f aca="true" t="shared" si="5" ref="B38:B69">IF(AND(B37&lt;Retirement_Age+Yrs_In_Retirement-1,B37&lt;&gt;0),B37+1,0)</f>
        <v>31</v>
      </c>
      <c r="C38" s="6">
        <f>IF(B38=0,0,MAX(IF(B38&lt;Retirement_Age,I37,NPV(Return_Post,H38:$H$139)),I37))</f>
        <v>128685.34972918604</v>
      </c>
      <c r="D38" s="5">
        <f t="shared" si="0"/>
        <v>9007.974481043024</v>
      </c>
      <c r="E38" s="5">
        <f>MAX(IF(B38=Retirement_Age-1,-PMT(((1+Return_Pre)/(1+Inflation))-1,Retirement_Age-Age,0,(NPV(Return_Post,H39:$H$139)-FV(Return_Pre,(Retirement_Age-Age),,-Savings))),IF(B38&lt;Retirement_Age-1,E39/(1+Inflation),0)),0)</f>
        <v>22335.910221061615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>
        <f t="shared" si="4"/>
        <v>160029.23443129068</v>
      </c>
      <c r="S38" s="2"/>
      <c r="T38" s="2"/>
    </row>
    <row r="39" spans="2:19" ht="12.75">
      <c r="B39" s="5">
        <f t="shared" si="5"/>
        <v>32</v>
      </c>
      <c r="C39" s="6">
        <f>IF(B39=0,0,MAX(IF(B39&lt;Retirement_Age,I38,NPV(Return_Post,H39:$H$139)),I38))</f>
        <v>160029.23443129068</v>
      </c>
      <c r="D39" s="5">
        <f t="shared" si="0"/>
        <v>11202.046410190349</v>
      </c>
      <c r="E39" s="5">
        <f>MAX(IF(B39=Retirement_Age-1,-PMT(((1+Return_Pre)/(1+Inflation))-1,Retirement_Age-Age,0,(NPV(Return_Post,H40:$H$139)-FV(Return_Pre,(Retirement_Age-Age),,-Savings))),IF(B39&lt;Retirement_Age-1,E40/(1+Inflation),0)),0)</f>
        <v>23005.987527693465</v>
      </c>
      <c r="F39" s="5">
        <f t="shared" si="1"/>
        <v>0</v>
      </c>
      <c r="G39" s="5">
        <f t="shared" si="2"/>
        <v>0</v>
      </c>
      <c r="H39" s="5">
        <f t="shared" si="3"/>
        <v>0</v>
      </c>
      <c r="I39" s="5">
        <f t="shared" si="4"/>
        <v>194237.2683691745</v>
      </c>
      <c r="S39" s="2"/>
    </row>
    <row r="40" spans="2:9" ht="12.75">
      <c r="B40" s="5">
        <f t="shared" si="5"/>
        <v>33</v>
      </c>
      <c r="C40" s="6">
        <f>IF(B40=0,0,MAX(IF(B40&lt;Retirement_Age,I39,NPV(Return_Post,H40:$H$139)),I39))</f>
        <v>194237.2683691745</v>
      </c>
      <c r="D40" s="5">
        <f t="shared" si="0"/>
        <v>13596.608785842216</v>
      </c>
      <c r="E40" s="5">
        <f>MAX(IF(B40=Retirement_Age-1,-PMT(((1+Return_Pre)/(1+Inflation))-1,Retirement_Age-Age,0,(NPV(Return_Post,H41:$H$139)-FV(Return_Pre,(Retirement_Age-Age),,-Savings))),IF(B40&lt;Retirement_Age-1,E41/(1+Inflation),0)),0)</f>
        <v>23696.16715352427</v>
      </c>
      <c r="F40" s="5">
        <f t="shared" si="1"/>
        <v>0</v>
      </c>
      <c r="G40" s="5">
        <f t="shared" si="2"/>
        <v>0</v>
      </c>
      <c r="H40" s="5">
        <f t="shared" si="3"/>
        <v>0</v>
      </c>
      <c r="I40" s="5">
        <f t="shared" si="4"/>
        <v>231530.044308541</v>
      </c>
    </row>
    <row r="41" spans="2:9" ht="12.75">
      <c r="B41" s="5">
        <f t="shared" si="5"/>
        <v>34</v>
      </c>
      <c r="C41" s="6">
        <f>IF(B41=0,0,MAX(IF(B41&lt;Retirement_Age,I40,NPV(Return_Post,H41:$H$139)),I40))</f>
        <v>231530.044308541</v>
      </c>
      <c r="D41" s="5">
        <f t="shared" si="0"/>
        <v>16207.103101597872</v>
      </c>
      <c r="E41" s="5">
        <f>MAX(IF(B41=Retirement_Age-1,-PMT(((1+Return_Pre)/(1+Inflation))-1,Retirement_Age-Age,0,(NPV(Return_Post,H42:$H$139)-FV(Return_Pre,(Retirement_Age-Age),,-Savings))),IF(B41&lt;Retirement_Age-1,E42/(1+Inflation),0)),0)</f>
        <v>24407.05216813</v>
      </c>
      <c r="F41" s="5">
        <f t="shared" si="1"/>
        <v>0</v>
      </c>
      <c r="G41" s="5">
        <f t="shared" si="2"/>
        <v>0</v>
      </c>
      <c r="H41" s="5">
        <f t="shared" si="3"/>
        <v>0</v>
      </c>
      <c r="I41" s="5">
        <f t="shared" si="4"/>
        <v>272144.19957826886</v>
      </c>
    </row>
    <row r="42" spans="2:9" ht="12.75">
      <c r="B42" s="5">
        <f t="shared" si="5"/>
        <v>35</v>
      </c>
      <c r="C42" s="6">
        <f>IF(B42=0,0,MAX(IF(B42&lt;Retirement_Age,I41,NPV(Return_Post,H42:$H$139)),I41))</f>
        <v>272144.19957826886</v>
      </c>
      <c r="D42" s="5">
        <f t="shared" si="0"/>
        <v>19050.09397047882</v>
      </c>
      <c r="E42" s="5">
        <f>MAX(IF(B42=Retirement_Age-1,-PMT(((1+Return_Pre)/(1+Inflation))-1,Retirement_Age-Age,0,(NPV(Return_Post,H43:$H$139)-FV(Return_Pre,(Retirement_Age-Age),,-Savings))),IF(B42&lt;Retirement_Age-1,E43/(1+Inflation),0)),0)</f>
        <v>25139.263733173902</v>
      </c>
      <c r="F42" s="5">
        <f t="shared" si="1"/>
        <v>0</v>
      </c>
      <c r="G42" s="5">
        <f t="shared" si="2"/>
        <v>0</v>
      </c>
      <c r="H42" s="5">
        <f t="shared" si="3"/>
        <v>0</v>
      </c>
      <c r="I42" s="5">
        <f t="shared" si="4"/>
        <v>316333.55728192156</v>
      </c>
    </row>
    <row r="43" spans="2:9" ht="12.75">
      <c r="B43" s="5">
        <f t="shared" si="5"/>
        <v>36</v>
      </c>
      <c r="C43" s="6">
        <f>IF(B43=0,0,MAX(IF(B43&lt;Retirement_Age,I42,NPV(Return_Post,H43:$H$139)),I42))</f>
        <v>316333.55728192156</v>
      </c>
      <c r="D43" s="5">
        <f t="shared" si="0"/>
        <v>22143.349009734513</v>
      </c>
      <c r="E43" s="5">
        <f>MAX(IF(B43=Retirement_Age-1,-PMT(((1+Return_Pre)/(1+Inflation))-1,Retirement_Age-Age,0,(NPV(Return_Post,H44:$H$139)-FV(Return_Pre,(Retirement_Age-Age),,-Savings))),IF(B43&lt;Retirement_Age-1,E44/(1+Inflation),0)),0)</f>
        <v>25893.44164516912</v>
      </c>
      <c r="F43" s="5">
        <f t="shared" si="1"/>
        <v>0</v>
      </c>
      <c r="G43" s="5">
        <f t="shared" si="2"/>
        <v>0</v>
      </c>
      <c r="H43" s="5">
        <f t="shared" si="3"/>
        <v>0</v>
      </c>
      <c r="I43" s="5">
        <f t="shared" si="4"/>
        <v>364370.3479368252</v>
      </c>
    </row>
    <row r="44" spans="2:9" ht="12.75">
      <c r="B44" s="5">
        <f t="shared" si="5"/>
        <v>37</v>
      </c>
      <c r="C44" s="6">
        <f>IF(B44=0,0,MAX(IF(B44&lt;Retirement_Age,I43,NPV(Return_Post,H44:$H$139)),I43))</f>
        <v>364370.3479368252</v>
      </c>
      <c r="D44" s="5">
        <f t="shared" si="0"/>
        <v>25505.924355577765</v>
      </c>
      <c r="E44" s="5">
        <f>MAX(IF(B44=Retirement_Age-1,-PMT(((1+Return_Pre)/(1+Inflation))-1,Retirement_Age-Age,0,(NPV(Return_Post,H45:$H$139)-FV(Return_Pre,(Retirement_Age-Age),,-Savings))),IF(B44&lt;Retirement_Age-1,E45/(1+Inflation),0)),0)</f>
        <v>26670.244894524196</v>
      </c>
      <c r="F44" s="5">
        <f t="shared" si="1"/>
        <v>0</v>
      </c>
      <c r="G44" s="5">
        <f t="shared" si="2"/>
        <v>0</v>
      </c>
      <c r="H44" s="5">
        <f t="shared" si="3"/>
        <v>0</v>
      </c>
      <c r="I44" s="5">
        <f t="shared" si="4"/>
        <v>416546.51718692714</v>
      </c>
    </row>
    <row r="45" spans="2:9" ht="12.75">
      <c r="B45" s="5">
        <f t="shared" si="5"/>
        <v>38</v>
      </c>
      <c r="C45" s="6">
        <f>IF(B45=0,0,MAX(IF(B45&lt;Retirement_Age,I44,NPV(Return_Post,H45:$H$139)),I44))</f>
        <v>416546.51718692714</v>
      </c>
      <c r="D45" s="5">
        <f t="shared" si="0"/>
        <v>29158.256203084904</v>
      </c>
      <c r="E45" s="5">
        <f>MAX(IF(B45=Retirement_Age-1,-PMT(((1+Return_Pre)/(1+Inflation))-1,Retirement_Age-Age,0,(NPV(Return_Post,H46:$H$139)-FV(Return_Pre,(Retirement_Age-Age),,-Savings))),IF(B45&lt;Retirement_Age-1,E46/(1+Inflation),0)),0)</f>
        <v>27470.352241359924</v>
      </c>
      <c r="F45" s="5">
        <f t="shared" si="1"/>
        <v>0</v>
      </c>
      <c r="G45" s="5">
        <f t="shared" si="2"/>
        <v>0</v>
      </c>
      <c r="H45" s="5">
        <f t="shared" si="3"/>
        <v>0</v>
      </c>
      <c r="I45" s="5">
        <f t="shared" si="4"/>
        <v>473175.125631372</v>
      </c>
    </row>
    <row r="46" spans="2:9" ht="12.75">
      <c r="B46" s="5">
        <f t="shared" si="5"/>
        <v>39</v>
      </c>
      <c r="C46" s="6">
        <f>IF(B46=0,0,MAX(IF(B46&lt;Retirement_Age,I45,NPV(Return_Post,H46:$H$139)),I45))</f>
        <v>473175.125631372</v>
      </c>
      <c r="D46" s="5">
        <f t="shared" si="0"/>
        <v>33122.258794196045</v>
      </c>
      <c r="E46" s="5">
        <f>MAX(IF(B46=Retirement_Age-1,-PMT(((1+Return_Pre)/(1+Inflation))-1,Retirement_Age-Age,0,(NPV(Return_Post,H47:$H$139)-FV(Return_Pre,(Retirement_Age-Age),,-Savings))),IF(B46&lt;Retirement_Age-1,E47/(1+Inflation),0)),0)</f>
        <v>28294.46280860072</v>
      </c>
      <c r="F46" s="5">
        <f t="shared" si="1"/>
        <v>0</v>
      </c>
      <c r="G46" s="5">
        <f t="shared" si="2"/>
        <v>0</v>
      </c>
      <c r="H46" s="5">
        <f t="shared" si="3"/>
        <v>0</v>
      </c>
      <c r="I46" s="5">
        <f t="shared" si="4"/>
        <v>534591.8472341688</v>
      </c>
    </row>
    <row r="47" spans="2:9" ht="12.75">
      <c r="B47" s="5">
        <f t="shared" si="5"/>
        <v>40</v>
      </c>
      <c r="C47" s="6">
        <f>IF(B47=0,0,MAX(IF(B47&lt;Retirement_Age,I46,NPV(Return_Post,H47:$H$139)),I46))</f>
        <v>534591.8472341688</v>
      </c>
      <c r="D47" s="5">
        <f t="shared" si="0"/>
        <v>37421.429306391816</v>
      </c>
      <c r="E47" s="5">
        <f>MAX(IF(B47=Retirement_Age-1,-PMT(((1+Return_Pre)/(1+Inflation))-1,Retirement_Age-Age,0,(NPV(Return_Post,H48:$H$139)-FV(Return_Pre,(Retirement_Age-Age),,-Savings))),IF(B47&lt;Retirement_Age-1,E48/(1+Inflation),0)),0)</f>
        <v>29143.296692858745</v>
      </c>
      <c r="F47" s="5">
        <f t="shared" si="1"/>
        <v>0</v>
      </c>
      <c r="G47" s="5">
        <f t="shared" si="2"/>
        <v>0</v>
      </c>
      <c r="H47" s="5">
        <f t="shared" si="3"/>
        <v>0</v>
      </c>
      <c r="I47" s="5">
        <f t="shared" si="4"/>
        <v>601156.5732334194</v>
      </c>
    </row>
    <row r="48" spans="2:9" ht="12.75">
      <c r="B48" s="5">
        <f t="shared" si="5"/>
        <v>41</v>
      </c>
      <c r="C48" s="6">
        <f>IF(B48=0,0,MAX(IF(B48&lt;Retirement_Age,I47,NPV(Return_Post,H48:$H$139)),I47))</f>
        <v>601156.5732334194</v>
      </c>
      <c r="D48" s="5">
        <f t="shared" si="0"/>
        <v>42080.96012633936</v>
      </c>
      <c r="E48" s="5">
        <f>MAX(IF(B48=Retirement_Age-1,-PMT(((1+Return_Pre)/(1+Inflation))-1,Retirement_Age-Age,0,(NPV(Return_Post,H49:$H$139)-FV(Return_Pre,(Retirement_Age-Age),,-Savings))),IF(B48&lt;Retirement_Age-1,E49/(1+Inflation),0)),0)</f>
        <v>30017.595593644506</v>
      </c>
      <c r="F48" s="5">
        <f t="shared" si="1"/>
        <v>0</v>
      </c>
      <c r="G48" s="5">
        <f t="shared" si="2"/>
        <v>0</v>
      </c>
      <c r="H48" s="5">
        <f t="shared" si="3"/>
        <v>0</v>
      </c>
      <c r="I48" s="5">
        <f t="shared" si="4"/>
        <v>673255.1289534033</v>
      </c>
    </row>
    <row r="49" spans="2:9" ht="12.75">
      <c r="B49" s="5">
        <f t="shared" si="5"/>
        <v>42</v>
      </c>
      <c r="C49" s="6">
        <f>IF(B49=0,0,MAX(IF(B49&lt;Retirement_Age,I48,NPV(Return_Post,H49:$H$139)),I48))</f>
        <v>673255.1289534033</v>
      </c>
      <c r="D49" s="5">
        <f t="shared" si="0"/>
        <v>47127.85902673824</v>
      </c>
      <c r="E49" s="5">
        <f>MAX(IF(B49=Retirement_Age-1,-PMT(((1+Return_Pre)/(1+Inflation))-1,Retirement_Age-Age,0,(NPV(Return_Post,H50:$H$139)-FV(Return_Pre,(Retirement_Age-Age),,-Savings))),IF(B49&lt;Retirement_Age-1,E50/(1+Inflation),0)),0)</f>
        <v>30918.12346145384</v>
      </c>
      <c r="F49" s="5">
        <f t="shared" si="1"/>
        <v>0</v>
      </c>
      <c r="G49" s="5">
        <f t="shared" si="2"/>
        <v>0</v>
      </c>
      <c r="H49" s="5">
        <f t="shared" si="3"/>
        <v>0</v>
      </c>
      <c r="I49" s="5">
        <f t="shared" si="4"/>
        <v>751301.1114415954</v>
      </c>
    </row>
    <row r="50" spans="2:9" ht="12.75">
      <c r="B50" s="5">
        <f t="shared" si="5"/>
        <v>43</v>
      </c>
      <c r="C50" s="6">
        <f>IF(B50=0,0,MAX(IF(B50&lt;Retirement_Age,I49,NPV(Return_Post,H50:$H$139)),I49))</f>
        <v>751301.1114415954</v>
      </c>
      <c r="D50" s="5">
        <f t="shared" si="0"/>
        <v>52591.077800911684</v>
      </c>
      <c r="E50" s="5">
        <f>MAX(IF(B50=Retirement_Age-1,-PMT(((1+Return_Pre)/(1+Inflation))-1,Retirement_Age-Age,0,(NPV(Return_Post,H51:$H$139)-FV(Return_Pre,(Retirement_Age-Age),,-Savings))),IF(B50&lt;Retirement_Age-1,E51/(1+Inflation),0)),0)</f>
        <v>31845.66716529746</v>
      </c>
      <c r="F50" s="5">
        <f t="shared" si="1"/>
        <v>0</v>
      </c>
      <c r="G50" s="5">
        <f t="shared" si="2"/>
        <v>0</v>
      </c>
      <c r="H50" s="5">
        <f t="shared" si="3"/>
        <v>0</v>
      </c>
      <c r="I50" s="5">
        <f t="shared" si="4"/>
        <v>835737.8564078045</v>
      </c>
    </row>
    <row r="51" spans="2:9" ht="12.75">
      <c r="B51" s="5">
        <f t="shared" si="5"/>
        <v>44</v>
      </c>
      <c r="C51" s="6">
        <f>IF(B51=0,0,MAX(IF(B51&lt;Retirement_Age,I50,NPV(Return_Post,H51:$H$139)),I50))</f>
        <v>835737.8564078045</v>
      </c>
      <c r="D51" s="5">
        <f t="shared" si="0"/>
        <v>58501.64994854632</v>
      </c>
      <c r="E51" s="5">
        <f>MAX(IF(B51=Retirement_Age-1,-PMT(((1+Return_Pre)/(1+Inflation))-1,Retirement_Age-Age,0,(NPV(Return_Post,H52:$H$139)-FV(Return_Pre,(Retirement_Age-Age),,-Savings))),IF(B51&lt;Retirement_Age-1,E52/(1+Inflation),0)),0)</f>
        <v>32801.03718025638</v>
      </c>
      <c r="F51" s="5">
        <f t="shared" si="1"/>
        <v>0</v>
      </c>
      <c r="G51" s="5">
        <f t="shared" si="2"/>
        <v>0</v>
      </c>
      <c r="H51" s="5">
        <f t="shared" si="3"/>
        <v>0</v>
      </c>
      <c r="I51" s="5">
        <f t="shared" si="4"/>
        <v>927040.5435366072</v>
      </c>
    </row>
    <row r="52" spans="2:9" ht="12.75">
      <c r="B52" s="5">
        <f t="shared" si="5"/>
        <v>45</v>
      </c>
      <c r="C52" s="6">
        <f>IF(B52=0,0,MAX(IF(B52&lt;Retirement_Age,I51,NPV(Return_Post,H52:$H$139)),I51))</f>
        <v>927040.5435366072</v>
      </c>
      <c r="D52" s="5">
        <f t="shared" si="0"/>
        <v>64892.83804756251</v>
      </c>
      <c r="E52" s="5">
        <f>MAX(IF(B52=Retirement_Age-1,-PMT(((1+Return_Pre)/(1+Inflation))-1,Retirement_Age-Age,0,(NPV(Return_Post,H53:$H$139)-FV(Return_Pre,(Retirement_Age-Age),,-Savings))),IF(B52&lt;Retirement_Age-1,E53/(1+Inflation),0)),0)</f>
        <v>33785.068295664074</v>
      </c>
      <c r="F52" s="5">
        <f t="shared" si="1"/>
        <v>0</v>
      </c>
      <c r="G52" s="5">
        <f t="shared" si="2"/>
        <v>0</v>
      </c>
      <c r="H52" s="5">
        <f t="shared" si="3"/>
        <v>0</v>
      </c>
      <c r="I52" s="5">
        <f t="shared" si="4"/>
        <v>1025718.4498798337</v>
      </c>
    </row>
    <row r="53" spans="2:9" ht="12.75">
      <c r="B53" s="5">
        <f t="shared" si="5"/>
        <v>46</v>
      </c>
      <c r="C53" s="6">
        <f>IF(B53=0,0,MAX(IF(B53&lt;Retirement_Age,I52,NPV(Return_Post,H53:$H$139)),I52))</f>
        <v>1025718.4498798337</v>
      </c>
      <c r="D53" s="5">
        <f t="shared" si="0"/>
        <v>71800.29149158837</v>
      </c>
      <c r="E53" s="5">
        <f>MAX(IF(B53=Retirement_Age-1,-PMT(((1+Return_Pre)/(1+Inflation))-1,Retirement_Age-Age,0,(NPV(Return_Post,H54:$H$139)-FV(Return_Pre,(Retirement_Age-Age),,-Savings))),IF(B53&lt;Retirement_Age-1,E54/(1+Inflation),0)),0)</f>
        <v>34798.620344534</v>
      </c>
      <c r="F53" s="5">
        <f t="shared" si="1"/>
        <v>0</v>
      </c>
      <c r="G53" s="5">
        <f t="shared" si="2"/>
        <v>0</v>
      </c>
      <c r="H53" s="5">
        <f t="shared" si="3"/>
        <v>0</v>
      </c>
      <c r="I53" s="5">
        <f t="shared" si="4"/>
        <v>1132317.3617159561</v>
      </c>
    </row>
    <row r="54" spans="2:9" ht="12.75">
      <c r="B54" s="5">
        <f t="shared" si="5"/>
        <v>47</v>
      </c>
      <c r="C54" s="6">
        <f>IF(B54=0,0,MAX(IF(B54&lt;Retirement_Age,I53,NPV(Return_Post,H54:$H$139)),I53))</f>
        <v>1132317.3617159561</v>
      </c>
      <c r="D54" s="5">
        <f t="shared" si="0"/>
        <v>79262.21532011694</v>
      </c>
      <c r="E54" s="5">
        <f>MAX(IF(B54=Retirement_Age-1,-PMT(((1+Return_Pre)/(1+Inflation))-1,Retirement_Age-Age,0,(NPV(Return_Post,H55:$H$139)-FV(Return_Pre,(Retirement_Age-Age),,-Savings))),IF(B54&lt;Retirement_Age-1,E55/(1+Inflation),0)),0)</f>
        <v>35842.57895487002</v>
      </c>
      <c r="F54" s="5">
        <f t="shared" si="1"/>
        <v>0</v>
      </c>
      <c r="G54" s="5">
        <f t="shared" si="2"/>
        <v>0</v>
      </c>
      <c r="H54" s="5">
        <f t="shared" si="3"/>
        <v>0</v>
      </c>
      <c r="I54" s="5">
        <f t="shared" si="4"/>
        <v>1247422.155990943</v>
      </c>
    </row>
    <row r="55" spans="2:9" ht="12.75">
      <c r="B55" s="5">
        <f t="shared" si="5"/>
        <v>48</v>
      </c>
      <c r="C55" s="6">
        <f>IF(B55=0,0,MAX(IF(B55&lt;Retirement_Age,I54,NPV(Return_Post,H55:$H$139)),I54))</f>
        <v>1247422.155990943</v>
      </c>
      <c r="D55" s="5">
        <f t="shared" si="0"/>
        <v>87319.55091936603</v>
      </c>
      <c r="E55" s="5">
        <f>MAX(IF(B55=Retirement_Age-1,-PMT(((1+Return_Pre)/(1+Inflation))-1,Retirement_Age-Age,0,(NPV(Return_Post,H56:$H$139)-FV(Return_Pre,(Retirement_Age-Age),,-Savings))),IF(B55&lt;Retirement_Age-1,E56/(1+Inflation),0)),0)</f>
        <v>36917.85632351612</v>
      </c>
      <c r="F55" s="5">
        <f t="shared" si="1"/>
        <v>0</v>
      </c>
      <c r="G55" s="5">
        <f t="shared" si="2"/>
        <v>0</v>
      </c>
      <c r="H55" s="5">
        <f t="shared" si="3"/>
        <v>0</v>
      </c>
      <c r="I55" s="5">
        <f t="shared" si="4"/>
        <v>1371659.5632338254</v>
      </c>
    </row>
    <row r="56" spans="2:9" ht="12.75">
      <c r="B56" s="5">
        <f t="shared" si="5"/>
        <v>49</v>
      </c>
      <c r="C56" s="6">
        <f>IF(B56=0,0,MAX(IF(B56&lt;Retirement_Age,I55,NPV(Return_Post,H56:$H$139)),I55))</f>
        <v>1371659.5632338254</v>
      </c>
      <c r="D56" s="5">
        <f t="shared" si="0"/>
        <v>96016.1694263678</v>
      </c>
      <c r="E56" s="5">
        <f>MAX(IF(B56=Retirement_Age-1,-PMT(((1+Return_Pre)/(1+Inflation))-1,Retirement_Age-Age,0,(NPV(Return_Post,H57:$H$139)-FV(Return_Pre,(Retirement_Age-Age),,-Savings))),IF(B56&lt;Retirement_Age-1,E57/(1+Inflation),0)),0)</f>
        <v>38025.39201322161</v>
      </c>
      <c r="F56" s="5">
        <f t="shared" si="1"/>
        <v>0</v>
      </c>
      <c r="G56" s="5">
        <f t="shared" si="2"/>
        <v>0</v>
      </c>
      <c r="H56" s="5">
        <f t="shared" si="3"/>
        <v>0</v>
      </c>
      <c r="I56" s="5">
        <f t="shared" si="4"/>
        <v>1505701.1246734147</v>
      </c>
    </row>
    <row r="57" spans="2:9" ht="12.75">
      <c r="B57" s="5">
        <f t="shared" si="5"/>
        <v>50</v>
      </c>
      <c r="C57" s="6">
        <f>IF(B57=0,0,MAX(IF(B57&lt;Retirement_Age,I56,NPV(Return_Post,H57:$H$139)),I56))</f>
        <v>1505701.1246734147</v>
      </c>
      <c r="D57" s="5">
        <f t="shared" si="0"/>
        <v>105399.07872713904</v>
      </c>
      <c r="E57" s="5">
        <f>MAX(IF(B57=Retirement_Age-1,-PMT(((1+Return_Pre)/(1+Inflation))-1,Retirement_Age-Age,0,(NPV(Return_Post,H58:$H$139)-FV(Return_Pre,(Retirement_Age-Age),,-Savings))),IF(B57&lt;Retirement_Age-1,E58/(1+Inflation),0)),0)</f>
        <v>39166.15377361826</v>
      </c>
      <c r="F57" s="5">
        <f t="shared" si="1"/>
        <v>0</v>
      </c>
      <c r="G57" s="5">
        <f t="shared" si="2"/>
        <v>0</v>
      </c>
      <c r="H57" s="5">
        <f t="shared" si="3"/>
        <v>0</v>
      </c>
      <c r="I57" s="5">
        <f t="shared" si="4"/>
        <v>1650266.3571741718</v>
      </c>
    </row>
    <row r="58" spans="2:9" ht="12.75">
      <c r="B58" s="5">
        <f t="shared" si="5"/>
        <v>51</v>
      </c>
      <c r="C58" s="6">
        <f>IF(B58=0,0,MAX(IF(B58&lt;Retirement_Age,I57,NPV(Return_Post,H58:$H$139)),I57))</f>
        <v>1650266.3571741718</v>
      </c>
      <c r="D58" s="5">
        <f t="shared" si="0"/>
        <v>115518.64500219205</v>
      </c>
      <c r="E58" s="5">
        <f>MAX(IF(B58=Retirement_Age-1,-PMT(((1+Return_Pre)/(1+Inflation))-1,Retirement_Age-Age,0,(NPV(Return_Post,H59:$H$139)-FV(Return_Pre,(Retirement_Age-Age),,-Savings))),IF(B58&lt;Retirement_Age-1,E59/(1+Inflation),0)),0)</f>
        <v>40341.13838682681</v>
      </c>
      <c r="F58" s="5">
        <f t="shared" si="1"/>
        <v>0</v>
      </c>
      <c r="G58" s="5">
        <f t="shared" si="2"/>
        <v>0</v>
      </c>
      <c r="H58" s="5">
        <f t="shared" si="3"/>
        <v>0</v>
      </c>
      <c r="I58" s="5">
        <f t="shared" si="4"/>
        <v>1806126.1405631907</v>
      </c>
    </row>
    <row r="59" spans="2:9" ht="12.75">
      <c r="B59" s="5">
        <f t="shared" si="5"/>
        <v>52</v>
      </c>
      <c r="C59" s="6">
        <f>IF(B59=0,0,MAX(IF(B59&lt;Retirement_Age,I58,NPV(Return_Post,H59:$H$139)),I58))</f>
        <v>1806126.1405631907</v>
      </c>
      <c r="D59" s="5">
        <f t="shared" si="0"/>
        <v>126428.82983942336</v>
      </c>
      <c r="E59" s="5">
        <f>MAX(IF(B59=Retirement_Age-1,-PMT(((1+Return_Pre)/(1+Inflation))-1,Retirement_Age-Age,0,(NPV(Return_Post,H60:$H$139)-FV(Return_Pre,(Retirement_Age-Age),,-Savings))),IF(B59&lt;Retirement_Age-1,E60/(1+Inflation),0)),0)</f>
        <v>41551.37253843161</v>
      </c>
      <c r="F59" s="5">
        <f t="shared" si="1"/>
        <v>0</v>
      </c>
      <c r="G59" s="5">
        <f t="shared" si="2"/>
        <v>0</v>
      </c>
      <c r="H59" s="5">
        <f t="shared" si="3"/>
        <v>0</v>
      </c>
      <c r="I59" s="5">
        <f t="shared" si="4"/>
        <v>1974106.3429410455</v>
      </c>
    </row>
    <row r="60" spans="2:9" ht="12.75">
      <c r="B60" s="5">
        <f t="shared" si="5"/>
        <v>53</v>
      </c>
      <c r="C60" s="6">
        <f>IF(B60=0,0,MAX(IF(B60&lt;Retirement_Age,I59,NPV(Return_Post,H60:$H$139)),I59))</f>
        <v>1974106.3429410455</v>
      </c>
      <c r="D60" s="5">
        <f t="shared" si="0"/>
        <v>138187.4440058732</v>
      </c>
      <c r="E60" s="5">
        <f>MAX(IF(B60=Retirement_Age-1,-PMT(((1+Return_Pre)/(1+Inflation))-1,Retirement_Age-Age,0,(NPV(Return_Post,H61:$H$139)-FV(Return_Pre,(Retirement_Age-Age),,-Savings))),IF(B60&lt;Retirement_Age-1,E61/(1+Inflation),0)),0)</f>
        <v>42797.91371458456</v>
      </c>
      <c r="F60" s="5">
        <f t="shared" si="1"/>
        <v>0</v>
      </c>
      <c r="G60" s="5">
        <f t="shared" si="2"/>
        <v>0</v>
      </c>
      <c r="H60" s="5">
        <f t="shared" si="3"/>
        <v>0</v>
      </c>
      <c r="I60" s="5">
        <f t="shared" si="4"/>
        <v>2155091.7006615032</v>
      </c>
    </row>
    <row r="61" spans="2:9" ht="12.75">
      <c r="B61" s="5">
        <f t="shared" si="5"/>
        <v>54</v>
      </c>
      <c r="C61" s="6">
        <f>IF(B61=0,0,MAX(IF(B61&lt;Retirement_Age,I60,NPV(Return_Post,H61:$H$139)),I60))</f>
        <v>2155091.7006615032</v>
      </c>
      <c r="D61" s="5">
        <f t="shared" si="0"/>
        <v>150856.41904630524</v>
      </c>
      <c r="E61" s="5">
        <f>MAX(IF(B61=Retirement_Age-1,-PMT(((1+Return_Pre)/(1+Inflation))-1,Retirement_Age-Age,0,(NPV(Return_Post,H62:$H$139)-FV(Return_Pre,(Retirement_Age-Age),,-Savings))),IF(B61&lt;Retirement_Age-1,E62/(1+Inflation),0)),0)</f>
        <v>44081.8511260221</v>
      </c>
      <c r="F61" s="5">
        <f t="shared" si="1"/>
        <v>0</v>
      </c>
      <c r="G61" s="5">
        <f t="shared" si="2"/>
        <v>0</v>
      </c>
      <c r="H61" s="5">
        <f t="shared" si="3"/>
        <v>0</v>
      </c>
      <c r="I61" s="5">
        <f t="shared" si="4"/>
        <v>2350029.9708338305</v>
      </c>
    </row>
    <row r="62" spans="2:9" ht="12.75">
      <c r="B62" s="5">
        <f t="shared" si="5"/>
        <v>55</v>
      </c>
      <c r="C62" s="6">
        <f>IF(B62=0,0,MAX(IF(B62&lt;Retirement_Age,I61,NPV(Return_Post,H62:$H$139)),I61))</f>
        <v>2350029.9708338305</v>
      </c>
      <c r="D62" s="5">
        <f t="shared" si="0"/>
        <v>164502.09795836816</v>
      </c>
      <c r="E62" s="5">
        <f>MAX(IF(B62=Retirement_Age-1,-PMT(((1+Return_Pre)/(1+Inflation))-1,Retirement_Age-Age,0,(NPV(Return_Post,H63:$H$139)-FV(Return_Pre,(Retirement_Age-Age),,-Savings))),IF(B62&lt;Retirement_Age-1,E63/(1+Inflation),0)),0)</f>
        <v>45404.306659802765</v>
      </c>
      <c r="F62" s="5">
        <f t="shared" si="1"/>
        <v>0</v>
      </c>
      <c r="G62" s="5">
        <f t="shared" si="2"/>
        <v>0</v>
      </c>
      <c r="H62" s="5">
        <f t="shared" si="3"/>
        <v>0</v>
      </c>
      <c r="I62" s="5">
        <f t="shared" si="4"/>
        <v>2559936.3754520016</v>
      </c>
    </row>
    <row r="63" spans="2:9" ht="12.75">
      <c r="B63" s="5">
        <f t="shared" si="5"/>
        <v>56</v>
      </c>
      <c r="C63" s="6">
        <f>IF(B63=0,0,MAX(IF(B63&lt;Retirement_Age,I62,NPV(Return_Post,H63:$H$139)),I62))</f>
        <v>2559936.3754520016</v>
      </c>
      <c r="D63" s="5">
        <f t="shared" si="0"/>
        <v>179195.54628164013</v>
      </c>
      <c r="E63" s="5">
        <f>MAX(IF(B63=Retirement_Age-1,-PMT(((1+Return_Pre)/(1+Inflation))-1,Retirement_Age-Age,0,(NPV(Return_Post,H64:$H$139)-FV(Return_Pre,(Retirement_Age-Age),,-Savings))),IF(B63&lt;Retirement_Age-1,E64/(1+Inflation),0)),0)</f>
        <v>46766.43585959685</v>
      </c>
      <c r="F63" s="5">
        <f t="shared" si="1"/>
        <v>0</v>
      </c>
      <c r="G63" s="5">
        <f t="shared" si="2"/>
        <v>0</v>
      </c>
      <c r="H63" s="5">
        <f t="shared" si="3"/>
        <v>0</v>
      </c>
      <c r="I63" s="5">
        <f t="shared" si="4"/>
        <v>2785898.3575932384</v>
      </c>
    </row>
    <row r="64" spans="2:9" ht="12.75">
      <c r="B64" s="5">
        <f t="shared" si="5"/>
        <v>57</v>
      </c>
      <c r="C64" s="6">
        <f>IF(B64=0,0,MAX(IF(B64&lt;Retirement_Age,I63,NPV(Return_Post,H64:$H$139)),I63))</f>
        <v>2785898.3575932384</v>
      </c>
      <c r="D64" s="5">
        <f t="shared" si="0"/>
        <v>195012.8850315267</v>
      </c>
      <c r="E64" s="5">
        <f>MAX(IF(B64=Retirement_Age-1,-PMT(((1+Return_Pre)/(1+Inflation))-1,Retirement_Age-Age,0,(NPV(Return_Post,H65:$H$139)-FV(Return_Pre,(Retirement_Age-Age),,-Savings))),IF(B64&lt;Retirement_Age-1,E65/(1+Inflation),0)),0)</f>
        <v>48169.428935384756</v>
      </c>
      <c r="F64" s="5">
        <f t="shared" si="1"/>
        <v>0</v>
      </c>
      <c r="G64" s="5">
        <f t="shared" si="2"/>
        <v>0</v>
      </c>
      <c r="H64" s="5">
        <f t="shared" si="3"/>
        <v>0</v>
      </c>
      <c r="I64" s="5">
        <f t="shared" si="4"/>
        <v>3029080.67156015</v>
      </c>
    </row>
    <row r="65" spans="2:9" ht="12.75">
      <c r="B65" s="5">
        <f t="shared" si="5"/>
        <v>58</v>
      </c>
      <c r="C65" s="6">
        <f>IF(B65=0,0,MAX(IF(B65&lt;Retirement_Age,I64,NPV(Return_Post,H65:$H$139)),I64))</f>
        <v>3029080.67156015</v>
      </c>
      <c r="D65" s="6">
        <f t="shared" si="0"/>
        <v>212035.64700921052</v>
      </c>
      <c r="E65" s="6">
        <f>MAX(IF(B65=Retirement_Age-1,-PMT(((1+Return_Pre)/(1+Inflation))-1,Retirement_Age-Age,0,(NPV(Return_Post,H66:$H$139)-FV(Return_Pre,(Retirement_Age-Age),,-Savings))),IF(B65&lt;Retirement_Age-1,E66/(1+Inflation),0)),0)</f>
        <v>49614.5118034463</v>
      </c>
      <c r="F65" s="5">
        <f t="shared" si="1"/>
        <v>0</v>
      </c>
      <c r="G65" s="5">
        <f t="shared" si="2"/>
        <v>0</v>
      </c>
      <c r="H65" s="5">
        <f t="shared" si="3"/>
        <v>0</v>
      </c>
      <c r="I65" s="5">
        <f t="shared" si="4"/>
        <v>3290730.830372807</v>
      </c>
    </row>
    <row r="66" spans="2:9" ht="12.75">
      <c r="B66" s="5">
        <f t="shared" si="5"/>
        <v>59</v>
      </c>
      <c r="C66" s="6">
        <f>IF(B66=0,0,MAX(IF(B66&lt;Retirement_Age,I65,NPV(Return_Post,H66:$H$139)),I65))</f>
        <v>3290730.830372807</v>
      </c>
      <c r="D66" s="5">
        <f t="shared" si="0"/>
        <v>230351.15812609653</v>
      </c>
      <c r="E66" s="5">
        <f>MAX(IF(B66=Retirement_Age-1,-PMT(((1+Return_Pre)/(1+Inflation))-1,Retirement_Age-Age,0,(NPV(Return_Post,H67:$H$139)-FV(Return_Pre,(Retirement_Age-Age),,-Savings))),IF(B66&lt;Retirement_Age-1,E67/(1+Inflation),0)),0)</f>
        <v>51102.947157549694</v>
      </c>
      <c r="F66" s="5">
        <f t="shared" si="1"/>
        <v>0</v>
      </c>
      <c r="G66" s="5">
        <f t="shared" si="2"/>
        <v>0</v>
      </c>
      <c r="H66" s="5">
        <f t="shared" si="3"/>
        <v>0</v>
      </c>
      <c r="I66" s="5">
        <f t="shared" si="4"/>
        <v>3572184.9356564535</v>
      </c>
    </row>
    <row r="67" spans="2:9" ht="12.75">
      <c r="B67" s="5">
        <f t="shared" si="5"/>
        <v>60</v>
      </c>
      <c r="C67" s="6">
        <f>IF(B67=0,0,MAX(IF(B67&lt;Retirement_Age,I66,NPV(Return_Post,H67:$H$139)),I66))</f>
        <v>3572184.9356564535</v>
      </c>
      <c r="D67" s="5">
        <f t="shared" si="0"/>
        <v>250052.94549595178</v>
      </c>
      <c r="E67" s="5">
        <f>MAX(IF(B67=Retirement_Age-1,-PMT(((1+Return_Pre)/(1+Inflation))-1,Retirement_Age-Age,0,(NPV(Return_Post,H68:$H$139)-FV(Return_Pre,(Retirement_Age-Age),,-Savings))),IF(B67&lt;Retirement_Age-1,E68/(1+Inflation),0)),0)</f>
        <v>52636.03557227619</v>
      </c>
      <c r="F67" s="5">
        <f t="shared" si="1"/>
        <v>0</v>
      </c>
      <c r="G67" s="5">
        <f t="shared" si="2"/>
        <v>0</v>
      </c>
      <c r="H67" s="5">
        <f t="shared" si="3"/>
        <v>0</v>
      </c>
      <c r="I67" s="5">
        <f t="shared" si="4"/>
        <v>3874873.9167246814</v>
      </c>
    </row>
    <row r="68" spans="2:9" ht="12.75">
      <c r="B68" s="5">
        <f t="shared" si="5"/>
        <v>61</v>
      </c>
      <c r="C68" s="6">
        <f>IF(B68=0,0,MAX(IF(B68&lt;Retirement_Age,I67,NPV(Return_Post,H68:$H$139)),I67))</f>
        <v>3874873.9167246814</v>
      </c>
      <c r="D68" s="5">
        <f t="shared" si="0"/>
        <v>271241.1741707277</v>
      </c>
      <c r="E68" s="5">
        <f>MAX(IF(B68=Retirement_Age-1,-PMT(((1+Return_Pre)/(1+Inflation))-1,Retirement_Age-Age,0,(NPV(Return_Post,H69:$H$139)-FV(Return_Pre,(Retirement_Age-Age),,-Savings))),IF(B68&lt;Retirement_Age-1,E69/(1+Inflation),0)),0)</f>
        <v>54215.11663944447</v>
      </c>
      <c r="F68" s="5">
        <f t="shared" si="1"/>
        <v>0</v>
      </c>
      <c r="G68" s="5">
        <f t="shared" si="2"/>
        <v>0</v>
      </c>
      <c r="H68" s="5">
        <f t="shared" si="3"/>
        <v>0</v>
      </c>
      <c r="I68" s="5">
        <f t="shared" si="4"/>
        <v>4200330.207534853</v>
      </c>
    </row>
    <row r="69" spans="2:9" ht="12.75">
      <c r="B69" s="5">
        <f t="shared" si="5"/>
        <v>62</v>
      </c>
      <c r="C69" s="6">
        <f>IF(B69=0,0,MAX(IF(B69&lt;Retirement_Age,I68,NPV(Return_Post,H69:$H$139)),I68))</f>
        <v>4200330.207534853</v>
      </c>
      <c r="D69" s="5">
        <f aca="true" t="shared" si="6" ref="D69:D100">C69*IF(AND(B69&gt;0,B69&lt;Retirement_Age),Return_Pre,Return_Post)</f>
        <v>189014.85933906838</v>
      </c>
      <c r="E69" s="5">
        <f>MAX(IF(B69=Retirement_Age-1,-PMT(((1+Return_Pre)/(1+Inflation))-1,Retirement_Age-Age,0,(NPV(Return_Post,H70:$H$139)-FV(Return_Pre,(Retirement_Age-Age),,-Savings))),IF(B69&lt;Retirement_Age-1,E70/(1+Inflation),0)),0)</f>
        <v>0</v>
      </c>
      <c r="F69" s="5">
        <f aca="true" t="shared" si="7" ref="F69:F100">IF(AND(B69&gt;=SSAge,SSAge&gt;0),FV(Inflation,B69-Age,,-SSAmount*12),0)</f>
        <v>0</v>
      </c>
      <c r="G69" s="5">
        <f aca="true" t="shared" si="8" ref="G69:G100">IF(B69&lt;Retirement_Age+Other1Yr,0,IF(OR(B69=0,MOD(B69-Retirement_Age,MAX(Other1Yr,1))),0,FV(Other1Rate,B69-Age,,-Other1)))+IF(B69&lt;Retirement_Age+Other2Yr,0,IF(OR(B69=0,MOD(B69-Retirement_Age,MAX(Other2Yr,1))),0,FV(Other2Rate,B69-Age,,-Other2)))</f>
        <v>0</v>
      </c>
      <c r="H69" s="5">
        <f aca="true" t="shared" si="9" ref="H69:H100">IF(B69&gt;=Retirement_Age,FV(Inflation,B69-Age,,-Cost_of_Living)-F69+G69,0)</f>
        <v>180255.79289795764</v>
      </c>
      <c r="I69" s="5">
        <f aca="true" t="shared" si="10" ref="I69:I100">IF(B69&lt;(Retirement_Age+Yrs_In_Retirement),SUM(C69:E69)-H69,0)</f>
        <v>4209089.273975965</v>
      </c>
    </row>
    <row r="70" spans="2:9" ht="12.75">
      <c r="B70" s="5">
        <f aca="true" t="shared" si="11" ref="B70:B101">IF(AND(B69&lt;Retirement_Age+Yrs_In_Retirement-1,B69&lt;&gt;0),B69+1,0)</f>
        <v>63</v>
      </c>
      <c r="C70" s="6">
        <f>IF(B70=0,0,MAX(IF(B70&lt;Retirement_Age,I69,NPV(Return_Post,H70:$H$139)),I69))</f>
        <v>4209089.273975965</v>
      </c>
      <c r="D70" s="5">
        <f t="shared" si="6"/>
        <v>189409.0173289184</v>
      </c>
      <c r="E70" s="5">
        <f>MAX(IF(B70=Retirement_Age-1,-PMT(((1+Return_Pre)/(1+Inflation))-1,Retirement_Age-Age,0,(NPV(Return_Post,H71:$H$139)-FV(Return_Pre,(Retirement_Age-Age),,-Savings))),IF(B70&lt;Retirement_Age-1,E71/(1+Inflation),0)),0)</f>
        <v>0</v>
      </c>
      <c r="F70" s="5">
        <f t="shared" si="7"/>
        <v>0</v>
      </c>
      <c r="G70" s="5">
        <f t="shared" si="8"/>
        <v>0</v>
      </c>
      <c r="H70" s="5">
        <f t="shared" si="9"/>
        <v>185663.46668489638</v>
      </c>
      <c r="I70" s="5">
        <f t="shared" si="10"/>
        <v>4212834.824619986</v>
      </c>
    </row>
    <row r="71" spans="2:9" ht="12.75">
      <c r="B71" s="5">
        <f t="shared" si="11"/>
        <v>64</v>
      </c>
      <c r="C71" s="6">
        <f>IF(B71=0,0,MAX(IF(B71&lt;Retirement_Age,I70,NPV(Return_Post,H71:$H$139)),I70))</f>
        <v>4212834.824619986</v>
      </c>
      <c r="D71" s="5">
        <f t="shared" si="6"/>
        <v>189577.56710789938</v>
      </c>
      <c r="E71" s="5">
        <f>MAX(IF(B71=Retirement_Age-1,-PMT(((1+Return_Pre)/(1+Inflation))-1,Retirement_Age-Age,0,(NPV(Return_Post,H72:$H$139)-FV(Return_Pre,(Retirement_Age-Age),,-Savings))),IF(B71&lt;Retirement_Age-1,E72/(1+Inflation),0)),0)</f>
        <v>0</v>
      </c>
      <c r="F71" s="5">
        <f t="shared" si="7"/>
        <v>0</v>
      </c>
      <c r="G71" s="5">
        <f t="shared" si="8"/>
        <v>0</v>
      </c>
      <c r="H71" s="5">
        <f t="shared" si="9"/>
        <v>191233.37068544325</v>
      </c>
      <c r="I71" s="5">
        <f t="shared" si="10"/>
        <v>4211179.021042442</v>
      </c>
    </row>
    <row r="72" spans="2:9" ht="12.75">
      <c r="B72" s="5">
        <f t="shared" si="11"/>
        <v>65</v>
      </c>
      <c r="C72" s="6">
        <f>IF(B72=0,0,MAX(IF(B72&lt;Retirement_Age,I71,NPV(Return_Post,H72:$H$139)),I71))</f>
        <v>4211179.021042442</v>
      </c>
      <c r="D72" s="5">
        <f t="shared" si="6"/>
        <v>189503.05594690988</v>
      </c>
      <c r="E72" s="5">
        <f>MAX(IF(B72=Retirement_Age-1,-PMT(((1+Return_Pre)/(1+Inflation))-1,Retirement_Age-Age,0,(NPV(Return_Post,H73:$H$139)-FV(Return_Pre,(Retirement_Age-Age),,-Savings))),IF(B72&lt;Retirement_Age-1,E73/(1+Inflation),0)),0)</f>
        <v>0</v>
      </c>
      <c r="F72" s="5">
        <f t="shared" si="7"/>
        <v>0</v>
      </c>
      <c r="G72" s="5">
        <f t="shared" si="8"/>
        <v>0</v>
      </c>
      <c r="H72" s="5">
        <f t="shared" si="9"/>
        <v>196970.3718060066</v>
      </c>
      <c r="I72" s="5">
        <f t="shared" si="10"/>
        <v>4203711.705183345</v>
      </c>
    </row>
    <row r="73" spans="2:9" ht="12.75">
      <c r="B73" s="5">
        <f t="shared" si="11"/>
        <v>66</v>
      </c>
      <c r="C73" s="6">
        <f>IF(B73=0,0,MAX(IF(B73&lt;Retirement_Age,I72,NPV(Return_Post,H73:$H$139)),I72))</f>
        <v>4203711.705183345</v>
      </c>
      <c r="D73" s="5">
        <f t="shared" si="6"/>
        <v>189167.0267332505</v>
      </c>
      <c r="E73" s="5">
        <f>MAX(IF(B73=Retirement_Age-1,-PMT(((1+Return_Pre)/(1+Inflation))-1,Retirement_Age-Age,0,(NPV(Return_Post,H74:$H$139)-FV(Return_Pre,(Retirement_Age-Age),,-Savings))),IF(B73&lt;Retirement_Age-1,E74/(1+Inflation),0)),0)</f>
        <v>0</v>
      </c>
      <c r="F73" s="5">
        <f t="shared" si="7"/>
        <v>0</v>
      </c>
      <c r="G73" s="5">
        <f t="shared" si="8"/>
        <v>19460.282525743172</v>
      </c>
      <c r="H73" s="5">
        <f t="shared" si="9"/>
        <v>222339.76548592994</v>
      </c>
      <c r="I73" s="5">
        <f t="shared" si="10"/>
        <v>4170538.9664306655</v>
      </c>
    </row>
    <row r="74" spans="2:9" ht="12.75">
      <c r="B74" s="5">
        <f t="shared" si="11"/>
        <v>67</v>
      </c>
      <c r="C74" s="6">
        <f>IF(B74=0,0,MAX(IF(B74&lt;Retirement_Age,I73,NPV(Return_Post,H74:$H$139)),I73))</f>
        <v>4170538.9664306655</v>
      </c>
      <c r="D74" s="5">
        <f t="shared" si="6"/>
        <v>187674.25348937995</v>
      </c>
      <c r="E74" s="5">
        <f>MAX(IF(B74=Retirement_Age-1,-PMT(((1+Return_Pre)/(1+Inflation))-1,Retirement_Age-Age,0,(NPV(Return_Post,H75:$H$139)-FV(Return_Pre,(Retirement_Age-Age),,-Savings))),IF(B74&lt;Retirement_Age-1,E75/(1+Inflation),0)),0)</f>
        <v>0</v>
      </c>
      <c r="F74" s="5">
        <f t="shared" si="7"/>
        <v>0</v>
      </c>
      <c r="G74" s="5">
        <f t="shared" si="8"/>
        <v>43352.2941428249</v>
      </c>
      <c r="H74" s="5">
        <f t="shared" si="9"/>
        <v>252318.16159181722</v>
      </c>
      <c r="I74" s="5">
        <f t="shared" si="10"/>
        <v>4105895.0583282285</v>
      </c>
    </row>
    <row r="75" spans="2:9" ht="12.75">
      <c r="B75" s="5">
        <f t="shared" si="11"/>
        <v>68</v>
      </c>
      <c r="C75" s="6">
        <f>IF(B75=0,0,MAX(IF(B75&lt;Retirement_Age,I74,NPV(Return_Post,H75:$H$139)),I74))</f>
        <v>4105895.0583282285</v>
      </c>
      <c r="D75" s="5">
        <f t="shared" si="6"/>
        <v>184765.27762477027</v>
      </c>
      <c r="E75" s="5">
        <f>MAX(IF(B75=Retirement_Age-1,-PMT(((1+Return_Pre)/(1+Inflation))-1,Retirement_Age-Age,0,(NPV(Return_Post,H76:$H$139)-FV(Return_Pre,(Retirement_Age-Age),,-Savings))),IF(B75&lt;Retirement_Age-1,E76/(1+Inflation),0)),0)</f>
        <v>0</v>
      </c>
      <c r="F75" s="5">
        <f t="shared" si="7"/>
        <v>0</v>
      </c>
      <c r="G75" s="5">
        <f t="shared" si="8"/>
        <v>0</v>
      </c>
      <c r="H75" s="5">
        <f t="shared" si="9"/>
        <v>215234.84347246212</v>
      </c>
      <c r="I75" s="5">
        <f t="shared" si="10"/>
        <v>4075425.492480537</v>
      </c>
    </row>
    <row r="76" spans="2:9" ht="12.75">
      <c r="B76" s="5">
        <f t="shared" si="11"/>
        <v>69</v>
      </c>
      <c r="C76" s="6">
        <f>IF(B76=0,0,MAX(IF(B76&lt;Retirement_Age,I75,NPV(Return_Post,H76:$H$139)),I75))</f>
        <v>4075425.492480537</v>
      </c>
      <c r="D76" s="5">
        <f t="shared" si="6"/>
        <v>183394.14716162416</v>
      </c>
      <c r="E76" s="5">
        <f>MAX(IF(B76=Retirement_Age-1,-PMT(((1+Return_Pre)/(1+Inflation))-1,Retirement_Age-Age,0,(NPV(Return_Post,H77:$H$139)-FV(Return_Pre,(Retirement_Age-Age),,-Savings))),IF(B76&lt;Retirement_Age-1,E77/(1+Inflation),0)),0)</f>
        <v>0</v>
      </c>
      <c r="F76" s="5">
        <f t="shared" si="7"/>
        <v>0</v>
      </c>
      <c r="G76" s="5">
        <f t="shared" si="8"/>
        <v>0</v>
      </c>
      <c r="H76" s="5">
        <f t="shared" si="9"/>
        <v>221691.888776636</v>
      </c>
      <c r="I76" s="5">
        <f t="shared" si="10"/>
        <v>4037127.750865525</v>
      </c>
    </row>
    <row r="77" spans="2:9" ht="12.75">
      <c r="B77" s="5">
        <f t="shared" si="11"/>
        <v>70</v>
      </c>
      <c r="C77" s="6">
        <f>IF(B77=0,0,MAX(IF(B77&lt;Retirement_Age,I76,NPV(Return_Post,H77:$H$139)),I76))</f>
        <v>4037127.750865525</v>
      </c>
      <c r="D77" s="5">
        <f t="shared" si="6"/>
        <v>181670.74878894864</v>
      </c>
      <c r="E77" s="5">
        <f>MAX(IF(B77=Retirement_Age-1,-PMT(((1+Return_Pre)/(1+Inflation))-1,Retirement_Age-Age,0,(NPV(Return_Post,H78:$H$139)-FV(Return_Pre,(Retirement_Age-Age),,-Savings))),IF(B77&lt;Retirement_Age-1,E78/(1+Inflation),0)),0)</f>
        <v>0</v>
      </c>
      <c r="F77" s="5">
        <f t="shared" si="7"/>
        <v>0</v>
      </c>
      <c r="G77" s="5">
        <f t="shared" si="8"/>
        <v>21480.510707119738</v>
      </c>
      <c r="H77" s="5">
        <f t="shared" si="9"/>
        <v>249823.15614705477</v>
      </c>
      <c r="I77" s="5">
        <f t="shared" si="10"/>
        <v>3968975.343507419</v>
      </c>
    </row>
    <row r="78" spans="2:9" ht="12.75">
      <c r="B78" s="5">
        <f t="shared" si="11"/>
        <v>71</v>
      </c>
      <c r="C78" s="6">
        <f>IF(B78=0,0,MAX(IF(B78&lt;Retirement_Age,I77,NPV(Return_Post,H78:$H$139)),I77))</f>
        <v>3968975.343507419</v>
      </c>
      <c r="D78" s="5">
        <f t="shared" si="6"/>
        <v>178603.89045783386</v>
      </c>
      <c r="E78" s="5">
        <f>MAX(IF(B78=Retirement_Age-1,-PMT(((1+Return_Pre)/(1+Inflation))-1,Retirement_Age-Age,0,(NPV(Return_Post,H79:$H$139)-FV(Return_Pre,(Retirement_Age-Age),,-Savings))),IF(B78&lt;Retirement_Age-1,E79/(1+Inflation),0)),0)</f>
        <v>0</v>
      </c>
      <c r="F78" s="5">
        <f t="shared" si="7"/>
        <v>0</v>
      </c>
      <c r="G78" s="5">
        <f t="shared" si="8"/>
        <v>0</v>
      </c>
      <c r="H78" s="5">
        <f t="shared" si="9"/>
        <v>235192.9248031331</v>
      </c>
      <c r="I78" s="5">
        <f t="shared" si="10"/>
        <v>3912386.3091621194</v>
      </c>
    </row>
    <row r="79" spans="2:9" ht="12.75">
      <c r="B79" s="5">
        <f t="shared" si="11"/>
        <v>72</v>
      </c>
      <c r="C79" s="6">
        <f>IF(B79=0,0,MAX(IF(B79&lt;Retirement_Age,I78,NPV(Return_Post,H79:$H$139)),I78))</f>
        <v>3912386.3091621194</v>
      </c>
      <c r="D79" s="5">
        <f t="shared" si="6"/>
        <v>176057.38391229537</v>
      </c>
      <c r="E79" s="5">
        <f>MAX(IF(B79=Retirement_Age-1,-PMT(((1+Return_Pre)/(1+Inflation))-1,Retirement_Age-Age,0,(NPV(Return_Post,H80:$H$139)-FV(Return_Pre,(Retirement_Age-Age),,-Savings))),IF(B79&lt;Retirement_Age-1,E80/(1+Inflation),0)),0)</f>
        <v>0</v>
      </c>
      <c r="F79" s="5">
        <f t="shared" si="7"/>
        <v>0</v>
      </c>
      <c r="G79" s="5">
        <f t="shared" si="8"/>
        <v>45563.69683900035</v>
      </c>
      <c r="H79" s="5">
        <f t="shared" si="9"/>
        <v>287812.4093862275</v>
      </c>
      <c r="I79" s="5">
        <f t="shared" si="10"/>
        <v>3800631.2836881876</v>
      </c>
    </row>
    <row r="80" spans="2:9" ht="12.75">
      <c r="B80" s="5">
        <f t="shared" si="11"/>
        <v>73</v>
      </c>
      <c r="C80" s="6">
        <f>IF(B80=0,0,MAX(IF(B80&lt;Retirement_Age,I79,NPV(Return_Post,H80:$H$139)),I79))</f>
        <v>3800631.2836881876</v>
      </c>
      <c r="D80" s="5">
        <f t="shared" si="6"/>
        <v>171028.40776596844</v>
      </c>
      <c r="E80" s="5">
        <f>MAX(IF(B80=Retirement_Age-1,-PMT(((1+Return_Pre)/(1+Inflation))-1,Retirement_Age-Age,0,(NPV(Return_Post,H81:$H$139)-FV(Return_Pre,(Retirement_Age-Age),,-Savings))),IF(B80&lt;Retirement_Age-1,E81/(1+Inflation),0)),0)</f>
        <v>0</v>
      </c>
      <c r="F80" s="5">
        <f t="shared" si="7"/>
        <v>0</v>
      </c>
      <c r="G80" s="5">
        <f t="shared" si="8"/>
        <v>0</v>
      </c>
      <c r="H80" s="5">
        <f t="shared" si="9"/>
        <v>249516.17392364392</v>
      </c>
      <c r="I80" s="5">
        <f t="shared" si="10"/>
        <v>3722143.517530512</v>
      </c>
    </row>
    <row r="81" spans="2:9" ht="12.75">
      <c r="B81" s="5">
        <f t="shared" si="11"/>
        <v>74</v>
      </c>
      <c r="C81" s="6">
        <f>IF(B81=0,0,MAX(IF(B81&lt;Retirement_Age,I80,NPV(Return_Post,H81:$H$139)),I80))</f>
        <v>3722143.517530512</v>
      </c>
      <c r="D81" s="5">
        <f t="shared" si="6"/>
        <v>167496.45828887305</v>
      </c>
      <c r="E81" s="5">
        <f>MAX(IF(B81=Retirement_Age-1,-PMT(((1+Return_Pre)/(1+Inflation))-1,Retirement_Age-Age,0,(NPV(Return_Post,H82:$H$139)-FV(Return_Pre,(Retirement_Age-Age),,-Savings))),IF(B81&lt;Retirement_Age-1,E82/(1+Inflation),0)),0)</f>
        <v>0</v>
      </c>
      <c r="F81" s="5">
        <f t="shared" si="7"/>
        <v>0</v>
      </c>
      <c r="G81" s="5">
        <f t="shared" si="8"/>
        <v>23710.464615727094</v>
      </c>
      <c r="H81" s="5">
        <f t="shared" si="9"/>
        <v>280712.1237570803</v>
      </c>
      <c r="I81" s="5">
        <f t="shared" si="10"/>
        <v>3608927.852062305</v>
      </c>
    </row>
    <row r="82" spans="2:9" ht="12.75">
      <c r="B82" s="5">
        <f t="shared" si="11"/>
        <v>75</v>
      </c>
      <c r="C82" s="6">
        <f>IF(B82=0,0,MAX(IF(B82&lt;Retirement_Age,I81,NPV(Return_Post,H82:$H$139)),I81))</f>
        <v>3608927.852062305</v>
      </c>
      <c r="D82" s="5">
        <f t="shared" si="6"/>
        <v>162401.7533428037</v>
      </c>
      <c r="E82" s="5">
        <f>MAX(IF(B82=Retirement_Age-1,-PMT(((1+Return_Pre)/(1+Inflation))-1,Retirement_Age-Age,0,(NPV(Return_Post,H83:$H$139)-FV(Return_Pre,(Retirement_Age-Age),,-Savings))),IF(B82&lt;Retirement_Age-1,E83/(1+Inflation),0)),0)</f>
        <v>0</v>
      </c>
      <c r="F82" s="5">
        <f t="shared" si="7"/>
        <v>0</v>
      </c>
      <c r="G82" s="5">
        <f t="shared" si="8"/>
        <v>0</v>
      </c>
      <c r="H82" s="5">
        <f t="shared" si="9"/>
        <v>264711.7089155938</v>
      </c>
      <c r="I82" s="5">
        <f t="shared" si="10"/>
        <v>3506617.896489515</v>
      </c>
    </row>
    <row r="83" spans="2:9" ht="12.75">
      <c r="B83" s="5">
        <f t="shared" si="11"/>
        <v>76</v>
      </c>
      <c r="C83" s="6">
        <f>IF(B83=0,0,MAX(IF(B83&lt;Retirement_Age,I82,NPV(Return_Post,H83:$H$139)),I82))</f>
        <v>3506617.896489515</v>
      </c>
      <c r="D83" s="5">
        <f t="shared" si="6"/>
        <v>157797.80534202818</v>
      </c>
      <c r="E83" s="5">
        <f>MAX(IF(B83=Retirement_Age-1,-PMT(((1+Return_Pre)/(1+Inflation))-1,Retirement_Age-Age,0,(NPV(Return_Post,H84:$H$139)-FV(Return_Pre,(Retirement_Age-Age),,-Savings))),IF(B83&lt;Retirement_Age-1,E84/(1+Inflation),0)),0)</f>
        <v>0</v>
      </c>
      <c r="F83" s="5">
        <f t="shared" si="7"/>
        <v>0</v>
      </c>
      <c r="G83" s="5">
        <f t="shared" si="8"/>
        <v>0</v>
      </c>
      <c r="H83" s="5">
        <f t="shared" si="9"/>
        <v>272653.06018306164</v>
      </c>
      <c r="I83" s="5">
        <f t="shared" si="10"/>
        <v>3391762.6416484816</v>
      </c>
    </row>
    <row r="84" spans="2:9" ht="12.75">
      <c r="B84" s="5">
        <f t="shared" si="11"/>
        <v>77</v>
      </c>
      <c r="C84" s="6">
        <f>IF(B84=0,0,MAX(IF(B84&lt;Retirement_Age,I83,NPV(Return_Post,H84:$H$139)),I83))</f>
        <v>3391762.6416484816</v>
      </c>
      <c r="D84" s="5">
        <f t="shared" si="6"/>
        <v>152629.31887418166</v>
      </c>
      <c r="E84" s="5">
        <f>MAX(IF(B84=Retirement_Age-1,-PMT(((1+Return_Pre)/(1+Inflation))-1,Retirement_Age-Age,0,(NPV(Return_Post,H85:$H$139)-FV(Return_Pre,(Retirement_Age-Age),,-Savings))),IF(B84&lt;Retirement_Age-1,E85/(1+Inflation),0)),0)</f>
        <v>0</v>
      </c>
      <c r="F84" s="5">
        <f t="shared" si="7"/>
        <v>0</v>
      </c>
      <c r="G84" s="5">
        <f t="shared" si="8"/>
        <v>47887.90329749895</v>
      </c>
      <c r="H84" s="5">
        <f t="shared" si="9"/>
        <v>328720.55528605246</v>
      </c>
      <c r="I84" s="5">
        <f t="shared" si="10"/>
        <v>3215671.4052366107</v>
      </c>
    </row>
    <row r="85" spans="2:9" ht="12.75">
      <c r="B85" s="5">
        <f t="shared" si="11"/>
        <v>78</v>
      </c>
      <c r="C85" s="6">
        <f>IF(B85=0,0,MAX(IF(B85&lt;Retirement_Age,I84,NPV(Return_Post,H85:$H$139)),I84))</f>
        <v>3215671.4052366107</v>
      </c>
      <c r="D85" s="5">
        <f t="shared" si="6"/>
        <v>144705.21323564748</v>
      </c>
      <c r="E85" s="5">
        <f>MAX(IF(B85=Retirement_Age-1,-PMT(((1+Return_Pre)/(1+Inflation))-1,Retirement_Age-Age,0,(NPV(Return_Post,H86:$H$139)-FV(Return_Pre,(Retirement_Age-Age),,-Savings))),IF(B85&lt;Retirement_Age-1,E86/(1+Inflation),0)),0)</f>
        <v>0</v>
      </c>
      <c r="F85" s="5">
        <f t="shared" si="7"/>
        <v>0</v>
      </c>
      <c r="G85" s="5">
        <f t="shared" si="8"/>
        <v>26171.916485547503</v>
      </c>
      <c r="H85" s="5">
        <f t="shared" si="9"/>
        <v>315429.54803375754</v>
      </c>
      <c r="I85" s="5">
        <f t="shared" si="10"/>
        <v>3044947.0704385005</v>
      </c>
    </row>
    <row r="86" spans="2:9" ht="12.75">
      <c r="B86" s="5">
        <f t="shared" si="11"/>
        <v>79</v>
      </c>
      <c r="C86" s="6">
        <f>IF(B86=0,0,MAX(IF(B86&lt;Retirement_Age,I85,NPV(Return_Post,H86:$H$139)),I85))</f>
        <v>3044947.0704385005</v>
      </c>
      <c r="D86" s="5">
        <f t="shared" si="6"/>
        <v>137022.6181697325</v>
      </c>
      <c r="E86" s="5">
        <f>MAX(IF(B86=Retirement_Age-1,-PMT(((1+Return_Pre)/(1+Inflation))-1,Retirement_Age-Age,0,(NPV(Return_Post,H87:$H$139)-FV(Return_Pre,(Retirement_Age-Age),,-Savings))),IF(B86&lt;Retirement_Age-1,E87/(1+Inflation),0)),0)</f>
        <v>0</v>
      </c>
      <c r="F86" s="5">
        <f t="shared" si="7"/>
        <v>0</v>
      </c>
      <c r="G86" s="5">
        <f t="shared" si="8"/>
        <v>0</v>
      </c>
      <c r="H86" s="5">
        <f t="shared" si="9"/>
        <v>297935.3604946563</v>
      </c>
      <c r="I86" s="5">
        <f t="shared" si="10"/>
        <v>2884034.3281135764</v>
      </c>
    </row>
    <row r="87" spans="2:9" ht="12.75">
      <c r="B87" s="5">
        <f t="shared" si="11"/>
        <v>80</v>
      </c>
      <c r="C87" s="6">
        <f>IF(B87=0,0,MAX(IF(B87&lt;Retirement_Age,I86,NPV(Return_Post,H87:$H$139)),I86))</f>
        <v>2884034.3281135764</v>
      </c>
      <c r="D87" s="5">
        <f t="shared" si="6"/>
        <v>129781.54476511093</v>
      </c>
      <c r="E87" s="5">
        <f>MAX(IF(B87=Retirement_Age-1,-PMT(((1+Return_Pre)/(1+Inflation))-1,Retirement_Age-Age,0,(NPV(Return_Post,H88:$H$139)-FV(Return_Pre,(Retirement_Age-Age),,-Savings))),IF(B87&lt;Retirement_Age-1,E88/(1+Inflation),0)),0)</f>
        <v>0</v>
      </c>
      <c r="F87" s="5">
        <f t="shared" si="7"/>
        <v>0</v>
      </c>
      <c r="G87" s="5">
        <f t="shared" si="8"/>
        <v>0</v>
      </c>
      <c r="H87" s="5">
        <f t="shared" si="9"/>
        <v>306873.42130949604</v>
      </c>
      <c r="I87" s="5">
        <f t="shared" si="10"/>
        <v>2706942.451569191</v>
      </c>
    </row>
    <row r="88" spans="2:9" ht="12.75">
      <c r="B88" s="5">
        <f t="shared" si="11"/>
        <v>81</v>
      </c>
      <c r="C88" s="6">
        <f>IF(B88=0,0,MAX(IF(B88&lt;Retirement_Age,I87,NPV(Return_Post,H88:$H$139)),I87))</f>
        <v>2706942.451569191</v>
      </c>
      <c r="D88" s="5">
        <f t="shared" si="6"/>
        <v>121812.41032061359</v>
      </c>
      <c r="E88" s="5">
        <f>MAX(IF(B88=Retirement_Age-1,-PMT(((1+Return_Pre)/(1+Inflation))-1,Retirement_Age-Age,0,(NPV(Return_Post,H89:$H$139)-FV(Return_Pre,(Retirement_Age-Age),,-Savings))),IF(B88&lt;Retirement_Age-1,E89/(1+Inflation),0)),0)</f>
        <v>0</v>
      </c>
      <c r="F88" s="5">
        <f t="shared" si="7"/>
        <v>0</v>
      </c>
      <c r="G88" s="5">
        <f t="shared" si="8"/>
        <v>0</v>
      </c>
      <c r="H88" s="5">
        <f t="shared" si="9"/>
        <v>316079.62394878094</v>
      </c>
      <c r="I88" s="5">
        <f t="shared" si="10"/>
        <v>2512675.237941024</v>
      </c>
    </row>
    <row r="89" spans="2:9" ht="12.75">
      <c r="B89" s="5">
        <f t="shared" si="11"/>
        <v>82</v>
      </c>
      <c r="C89" s="6">
        <f>IF(B89=0,0,MAX(IF(B89&lt;Retirement_Age,I88,NPV(Return_Post,H89:$H$139)),I88))</f>
        <v>2512675.237941024</v>
      </c>
      <c r="D89" s="5">
        <f t="shared" si="6"/>
        <v>113070.38570734607</v>
      </c>
      <c r="E89" s="5">
        <f>MAX(IF(B89=Retirement_Age-1,-PMT(((1+Return_Pre)/(1+Inflation))-1,Retirement_Age-Age,0,(NPV(Return_Post,H90:$H$139)-FV(Return_Pre,(Retirement_Age-Age),,-Savings))),IF(B89&lt;Retirement_Age-1,E90/(1+Inflation),0)),0)</f>
        <v>0</v>
      </c>
      <c r="F89" s="5">
        <f t="shared" si="7"/>
        <v>0</v>
      </c>
      <c r="G89" s="5">
        <f t="shared" si="8"/>
        <v>79219.56643299662</v>
      </c>
      <c r="H89" s="5">
        <f t="shared" si="9"/>
        <v>404781.57910024095</v>
      </c>
      <c r="I89" s="5">
        <f t="shared" si="10"/>
        <v>2220964.044548129</v>
      </c>
    </row>
    <row r="90" spans="2:9" ht="12.75">
      <c r="B90" s="5">
        <f t="shared" si="11"/>
        <v>83</v>
      </c>
      <c r="C90" s="6">
        <f>IF(B90=0,0,MAX(IF(B90&lt;Retirement_Age,I89,NPV(Return_Post,H90:$H$139)),I89))</f>
        <v>2220964.044548129</v>
      </c>
      <c r="D90" s="5">
        <f t="shared" si="6"/>
        <v>99943.38200466581</v>
      </c>
      <c r="E90" s="5">
        <f>MAX(IF(B90=Retirement_Age-1,-PMT(((1+Return_Pre)/(1+Inflation))-1,Retirement_Age-Age,0,(NPV(Return_Post,H91:$H$139)-FV(Return_Pre,(Retirement_Age-Age),,-Savings))),IF(B90&lt;Retirement_Age-1,E91/(1+Inflation),0)),0)</f>
        <v>0</v>
      </c>
      <c r="F90" s="5">
        <f t="shared" si="7"/>
        <v>0</v>
      </c>
      <c r="G90" s="5">
        <f t="shared" si="8"/>
        <v>0</v>
      </c>
      <c r="H90" s="5">
        <f t="shared" si="9"/>
        <v>335328.8730472616</v>
      </c>
      <c r="I90" s="5">
        <f t="shared" si="10"/>
        <v>1985578.5535055334</v>
      </c>
    </row>
    <row r="91" spans="2:9" ht="12.75">
      <c r="B91" s="5">
        <f t="shared" si="11"/>
        <v>84</v>
      </c>
      <c r="C91" s="6">
        <f>IF(B91=0,0,MAX(IF(B91&lt;Retirement_Age,I90,NPV(Return_Post,H91:$H$139)),I90))</f>
        <v>1985578.5535055334</v>
      </c>
      <c r="D91" s="5">
        <f t="shared" si="6"/>
        <v>89351.034907749</v>
      </c>
      <c r="E91" s="5">
        <f>MAX(IF(B91=Retirement_Age-1,-PMT(((1+Return_Pre)/(1+Inflation))-1,Retirement_Age-Age,0,(NPV(Return_Post,H92:$H$139)-FV(Return_Pre,(Retirement_Age-Age),,-Savings))),IF(B91&lt;Retirement_Age-1,E92/(1+Inflation),0)),0)</f>
        <v>0</v>
      </c>
      <c r="F91" s="5">
        <f t="shared" si="7"/>
        <v>0</v>
      </c>
      <c r="G91" s="5">
        <f t="shared" si="8"/>
        <v>0</v>
      </c>
      <c r="H91" s="5">
        <f t="shared" si="9"/>
        <v>345388.7392386795</v>
      </c>
      <c r="I91" s="5">
        <f t="shared" si="10"/>
        <v>1729540.849174603</v>
      </c>
    </row>
    <row r="92" spans="2:9" ht="12.75">
      <c r="B92" s="5">
        <f t="shared" si="11"/>
        <v>85</v>
      </c>
      <c r="C92" s="6">
        <f>IF(B92=0,0,MAX(IF(B92&lt;Retirement_Age,I91,NPV(Return_Post,H92:$H$139)),I91))</f>
        <v>1729540.849174603</v>
      </c>
      <c r="D92" s="5">
        <f t="shared" si="6"/>
        <v>77829.33821285712</v>
      </c>
      <c r="E92" s="5">
        <f>MAX(IF(B92=Retirement_Age-1,-PMT(((1+Return_Pre)/(1+Inflation))-1,Retirement_Age-Age,0,(NPV(Return_Post,H93:$H$139)-FV(Return_Pre,(Retirement_Age-Age),,-Savings))),IF(B92&lt;Retirement_Age-1,E93/(1+Inflation),0)),0)</f>
        <v>0</v>
      </c>
      <c r="F92" s="5">
        <f t="shared" si="7"/>
        <v>0</v>
      </c>
      <c r="G92" s="5">
        <f t="shared" si="8"/>
        <v>0</v>
      </c>
      <c r="H92" s="5">
        <f t="shared" si="9"/>
        <v>355750.4014158399</v>
      </c>
      <c r="I92" s="5">
        <f t="shared" si="10"/>
        <v>1451619.7859716201</v>
      </c>
    </row>
    <row r="93" spans="2:9" ht="12.75">
      <c r="B93" s="5">
        <f t="shared" si="11"/>
        <v>86</v>
      </c>
      <c r="C93" s="6">
        <f>IF(B93=0,0,MAX(IF(B93&lt;Retirement_Age,I92,NPV(Return_Post,H93:$H$139)),I92))</f>
        <v>1451619.7859716201</v>
      </c>
      <c r="D93" s="5">
        <f t="shared" si="6"/>
        <v>65322.8903687229</v>
      </c>
      <c r="E93" s="5">
        <f>MAX(IF(B93=Retirement_Age-1,-PMT(((1+Return_Pre)/(1+Inflation))-1,Retirement_Age-Age,0,(NPV(Return_Post,H94:$H$139)-FV(Return_Pre,(Retirement_Age-Age),,-Savings))),IF(B93&lt;Retirement_Age-1,E94/(1+Inflation),0)),0)</f>
        <v>0</v>
      </c>
      <c r="F93" s="5">
        <f t="shared" si="7"/>
        <v>0</v>
      </c>
      <c r="G93" s="5">
        <f t="shared" si="8"/>
        <v>31887.938879378664</v>
      </c>
      <c r="H93" s="5">
        <f t="shared" si="9"/>
        <v>398310.8523376937</v>
      </c>
      <c r="I93" s="5">
        <f t="shared" si="10"/>
        <v>1118631.8240026492</v>
      </c>
    </row>
    <row r="94" spans="2:9" ht="12.75">
      <c r="B94" s="5">
        <f t="shared" si="11"/>
        <v>87</v>
      </c>
      <c r="C94" s="6">
        <f>IF(B94=0,0,MAX(IF(B94&lt;Retirement_Age,I93,NPV(Return_Post,H94:$H$139)),I93))</f>
        <v>1118631.8240026492</v>
      </c>
      <c r="D94" s="5">
        <f t="shared" si="6"/>
        <v>50338.43208011921</v>
      </c>
      <c r="E94" s="5">
        <f>MAX(IF(B94=Retirement_Age-1,-PMT(((1+Return_Pre)/(1+Inflation))-1,Retirement_Age-Age,0,(NPV(Return_Post,H95:$H$139)-FV(Return_Pre,(Retirement_Age-Age),,-Savings))),IF(B94&lt;Retirement_Age-1,E95/(1+Inflation),0)),0)</f>
        <v>0</v>
      </c>
      <c r="F94" s="5">
        <f t="shared" si="7"/>
        <v>0</v>
      </c>
      <c r="G94" s="5">
        <f t="shared" si="8"/>
        <v>52898.037521969556</v>
      </c>
      <c r="H94" s="5">
        <f t="shared" si="9"/>
        <v>430313.63838403404</v>
      </c>
      <c r="I94" s="5">
        <f t="shared" si="10"/>
        <v>738656.6176987343</v>
      </c>
    </row>
    <row r="95" spans="2:9" ht="12.75">
      <c r="B95" s="5">
        <f t="shared" si="11"/>
        <v>88</v>
      </c>
      <c r="C95" s="6">
        <f>IF(B95=0,0,MAX(IF(B95&lt;Retirement_Age,I94,NPV(Return_Post,H95:$H$139)),I94))</f>
        <v>738656.6176987343</v>
      </c>
      <c r="D95" s="5">
        <f t="shared" si="6"/>
        <v>33239.54779644304</v>
      </c>
      <c r="E95" s="5">
        <f>MAX(IF(B95=Retirement_Age-1,-PMT(((1+Return_Pre)/(1+Inflation))-1,Retirement_Age-Age,0,(NPV(Return_Post,H96:$H$139)-FV(Return_Pre,(Retirement_Age-Age),,-Savings))),IF(B95&lt;Retirement_Age-1,E96/(1+Inflation),0)),0)</f>
        <v>0</v>
      </c>
      <c r="F95" s="5">
        <f t="shared" si="7"/>
        <v>0</v>
      </c>
      <c r="G95" s="5">
        <f t="shared" si="8"/>
        <v>0</v>
      </c>
      <c r="H95" s="5">
        <f t="shared" si="9"/>
        <v>388738.06888792646</v>
      </c>
      <c r="I95" s="5">
        <f t="shared" si="10"/>
        <v>383158.0966072508</v>
      </c>
    </row>
    <row r="96" spans="2:9" ht="12.75">
      <c r="B96" s="5">
        <f t="shared" si="11"/>
        <v>89</v>
      </c>
      <c r="C96" s="6">
        <f>IF(B96=0,0,MAX(IF(B96&lt;Retirement_Age,I95,NPV(Return_Post,H96:$H$139)),I95))</f>
        <v>383158.0966072508</v>
      </c>
      <c r="D96" s="5">
        <f t="shared" si="6"/>
        <v>17242.114347326285</v>
      </c>
      <c r="E96" s="5">
        <f>MAX(IF(B96=Retirement_Age-1,-PMT(((1+Return_Pre)/(1+Inflation))-1,Retirement_Age-Age,0,(NPV(Return_Post,H97:$H$139)-FV(Return_Pre,(Retirement_Age-Age),,-Savings))),IF(B96&lt;Retirement_Age-1,E97/(1+Inflation),0)),0)</f>
        <v>0</v>
      </c>
      <c r="F96" s="5">
        <f t="shared" si="7"/>
        <v>0</v>
      </c>
      <c r="G96" s="5">
        <f t="shared" si="8"/>
        <v>0</v>
      </c>
      <c r="H96" s="5">
        <f t="shared" si="9"/>
        <v>400400.2109545643</v>
      </c>
      <c r="I96" s="5">
        <f t="shared" si="10"/>
        <v>1.280568540096283E-08</v>
      </c>
    </row>
    <row r="97" spans="2:9" ht="12.75">
      <c r="B97" s="5">
        <f t="shared" si="11"/>
        <v>0</v>
      </c>
      <c r="C97" s="6">
        <f>IF(B97=0,0,MAX(IF(B97&lt;Retirement_Age,I96,NPV(Return_Post,H97:$H$139)),I96))</f>
        <v>0</v>
      </c>
      <c r="D97" s="5">
        <f t="shared" si="6"/>
        <v>0</v>
      </c>
      <c r="E97" s="5">
        <f>MAX(IF(B97=Retirement_Age-1,-PMT(((1+Return_Pre)/(1+Inflation))-1,Retirement_Age-Age,0,(NPV(Return_Post,H98:$H$139)-FV(Return_Pre,(Retirement_Age-Age),,-Savings))),IF(B97&lt;Retirement_Age-1,E98/(1+Inflation),0)),0)</f>
        <v>0</v>
      </c>
      <c r="F97" s="5">
        <f t="shared" si="7"/>
        <v>0</v>
      </c>
      <c r="G97" s="5">
        <f t="shared" si="8"/>
        <v>0</v>
      </c>
      <c r="H97" s="5">
        <f t="shared" si="9"/>
        <v>0</v>
      </c>
      <c r="I97" s="5">
        <f t="shared" si="10"/>
        <v>0</v>
      </c>
    </row>
    <row r="98" spans="2:9" ht="12.75">
      <c r="B98" s="5">
        <f t="shared" si="11"/>
        <v>0</v>
      </c>
      <c r="C98" s="6">
        <f>IF(B98=0,0,MAX(IF(B98&lt;Retirement_Age,I97,NPV(Return_Post,H98:$H$139)),I97))</f>
        <v>0</v>
      </c>
      <c r="D98" s="5">
        <f t="shared" si="6"/>
        <v>0</v>
      </c>
      <c r="E98" s="5">
        <f>MAX(IF(B98=Retirement_Age-1,-PMT(((1+Return_Pre)/(1+Inflation))-1,Retirement_Age-Age,0,(NPV(Return_Post,H99:$H$139)-FV(Return_Pre,(Retirement_Age-Age),,-Savings))),IF(B98&lt;Retirement_Age-1,E99/(1+Inflation),0)),0)</f>
        <v>0</v>
      </c>
      <c r="F98" s="5">
        <f t="shared" si="7"/>
        <v>0</v>
      </c>
      <c r="G98" s="5">
        <f t="shared" si="8"/>
        <v>0</v>
      </c>
      <c r="H98" s="5">
        <f t="shared" si="9"/>
        <v>0</v>
      </c>
      <c r="I98" s="5">
        <f t="shared" si="10"/>
        <v>0</v>
      </c>
    </row>
    <row r="99" spans="2:9" ht="12.75">
      <c r="B99" s="5">
        <f t="shared" si="11"/>
        <v>0</v>
      </c>
      <c r="C99" s="6">
        <f>IF(B99=0,0,MAX(IF(B99&lt;Retirement_Age,I98,NPV(Return_Post,H99:$H$139)),I98))</f>
        <v>0</v>
      </c>
      <c r="D99" s="5">
        <f t="shared" si="6"/>
        <v>0</v>
      </c>
      <c r="E99" s="5">
        <f>MAX(IF(B99=Retirement_Age-1,-PMT(((1+Return_Pre)/(1+Inflation))-1,Retirement_Age-Age,0,(NPV(Return_Post,H100:$H$139)-FV(Return_Pre,(Retirement_Age-Age),,-Savings))),IF(B99&lt;Retirement_Age-1,E100/(1+Inflation),0)),0)</f>
        <v>0</v>
      </c>
      <c r="F99" s="5">
        <f t="shared" si="7"/>
        <v>0</v>
      </c>
      <c r="G99" s="5">
        <f t="shared" si="8"/>
        <v>0</v>
      </c>
      <c r="H99" s="5">
        <f t="shared" si="9"/>
        <v>0</v>
      </c>
      <c r="I99" s="5">
        <f t="shared" si="10"/>
        <v>0</v>
      </c>
    </row>
    <row r="100" spans="2:9" ht="12.75">
      <c r="B100" s="5">
        <f t="shared" si="11"/>
        <v>0</v>
      </c>
      <c r="C100" s="6">
        <f>IF(B100=0,0,MAX(IF(B100&lt;Retirement_Age,I99,NPV(Return_Post,H100:$H$139)),I99))</f>
        <v>0</v>
      </c>
      <c r="D100" s="5">
        <f t="shared" si="6"/>
        <v>0</v>
      </c>
      <c r="E100" s="5">
        <f>MAX(IF(B100=Retirement_Age-1,-PMT(((1+Return_Pre)/(1+Inflation))-1,Retirement_Age-Age,0,(NPV(Return_Post,H101:$H$139)-FV(Return_Pre,(Retirement_Age-Age),,-Savings))),IF(B100&lt;Retirement_Age-1,E101/(1+Inflation),0)),0)</f>
        <v>0</v>
      </c>
      <c r="F100" s="5">
        <f t="shared" si="7"/>
        <v>0</v>
      </c>
      <c r="G100" s="5">
        <f t="shared" si="8"/>
        <v>0</v>
      </c>
      <c r="H100" s="5">
        <f t="shared" si="9"/>
        <v>0</v>
      </c>
      <c r="I100" s="5">
        <f t="shared" si="10"/>
        <v>0</v>
      </c>
    </row>
    <row r="101" spans="2:9" ht="12.75">
      <c r="B101" s="5">
        <f t="shared" si="11"/>
        <v>0</v>
      </c>
      <c r="C101" s="6">
        <f>IF(B101=0,0,MAX(IF(B101&lt;Retirement_Age,I100,NPV(Return_Post,H101:$H$139)),I100))</f>
        <v>0</v>
      </c>
      <c r="D101" s="5">
        <f>C101*IF(AND(B101&gt;0,B101&lt;Retirement_Age),Return_Pre,Return_Post)</f>
        <v>0</v>
      </c>
      <c r="E101" s="5">
        <f>MAX(IF(B101=Retirement_Age-1,-PMT(((1+Return_Pre)/(1+Inflation))-1,Retirement_Age-Age,0,(NPV(Return_Post,H102:$H$139)-FV(Return_Pre,(Retirement_Age-Age),,-Savings))),IF(B101&lt;Retirement_Age-1,E102/(1+Inflation),0)),0)</f>
        <v>0</v>
      </c>
      <c r="F101" s="5">
        <f aca="true" t="shared" si="12" ref="F101:F132">IF(AND(B101&gt;=SSAge,SSAge&gt;0),FV(Inflation,B101-Age,,-SSAmount*12),0)</f>
        <v>0</v>
      </c>
      <c r="G101" s="5">
        <f aca="true" t="shared" si="13" ref="G101:G132">IF(B101&lt;Retirement_Age+Other1Yr,0,IF(OR(B101=0,MOD(B101-Retirement_Age,MAX(Other1Yr,1))),0,FV(Other1Rate,B101-Age,,-Other1)))+IF(B101&lt;Retirement_Age+Other2Yr,0,IF(OR(B101=0,MOD(B101-Retirement_Age,MAX(Other2Yr,1))),0,FV(Other2Rate,B101-Age,,-Other2)))</f>
        <v>0</v>
      </c>
      <c r="H101" s="5">
        <f aca="true" t="shared" si="14" ref="H101:H132">IF(B101&gt;=Retirement_Age,FV(Inflation,B101-Age,,-Cost_of_Living)-F101+G101,0)</f>
        <v>0</v>
      </c>
      <c r="I101" s="5">
        <f aca="true" t="shared" si="15" ref="I101:I132">IF(B101&lt;(Retirement_Age+Yrs_In_Retirement),SUM(C101:E101)-H101,0)</f>
        <v>0</v>
      </c>
    </row>
    <row r="102" spans="2:9" s="3" customFormat="1" ht="12.75">
      <c r="B102" s="6">
        <f aca="true" t="shared" si="16" ref="B102:B139">IF(AND(B101&lt;Retirement_Age+Yrs_In_Retirement-1,B101&lt;&gt;0),B101+1,0)</f>
        <v>0</v>
      </c>
      <c r="C102" s="6">
        <f>IF(B102=0,0,MAX(IF(B102&lt;Retirement_Age,I101,NPV(Return_Post,H102:$H$139)),I101))</f>
        <v>0</v>
      </c>
      <c r="D102" s="6">
        <f aca="true" t="shared" si="17" ref="D102:D139">C102*IF(AND(B102&gt;0,B102&lt;Retirement_Age),Return_Pre,Return_Post)</f>
        <v>0</v>
      </c>
      <c r="E102" s="6">
        <f>MAX(IF(B102=Retirement_Age-1,-PMT(((1+Return_Pre)/(1+Inflation))-1,Retirement_Age-Age,0,(NPV(Return_Post,H103:$H$139)-FV(Return_Pre,(Retirement_Age-Age),,-Savings))),IF(B102&lt;Retirement_Age-1,E103/(1+Inflation),0)),0)</f>
        <v>0</v>
      </c>
      <c r="F102" s="5">
        <f t="shared" si="12"/>
        <v>0</v>
      </c>
      <c r="G102" s="5">
        <f t="shared" si="13"/>
        <v>0</v>
      </c>
      <c r="H102" s="5">
        <f t="shared" si="14"/>
        <v>0</v>
      </c>
      <c r="I102" s="5">
        <f t="shared" si="15"/>
        <v>0</v>
      </c>
    </row>
    <row r="103" spans="2:9" ht="12.75">
      <c r="B103" s="5">
        <f t="shared" si="16"/>
        <v>0</v>
      </c>
      <c r="C103" s="6">
        <f>IF(B103=0,0,MAX(IF(B103&lt;Retirement_Age,I102,NPV(Return_Post,H103:$H$139)),I102))</f>
        <v>0</v>
      </c>
      <c r="D103" s="5">
        <f t="shared" si="17"/>
        <v>0</v>
      </c>
      <c r="E103" s="5">
        <f>MAX(IF(B103=Retirement_Age-1,-PMT(((1+Return_Pre)/(1+Inflation))-1,Retirement_Age-Age,0,(NPV(Return_Post,H104:$H$139)-FV(Return_Pre,(Retirement_Age-Age),,-Savings))),IF(B103&lt;Retirement_Age-1,E104/(1+Inflation),0)),0)</f>
        <v>0</v>
      </c>
      <c r="F103" s="5">
        <f t="shared" si="12"/>
        <v>0</v>
      </c>
      <c r="G103" s="5">
        <f t="shared" si="13"/>
        <v>0</v>
      </c>
      <c r="H103" s="5">
        <f t="shared" si="14"/>
        <v>0</v>
      </c>
      <c r="I103" s="5">
        <f t="shared" si="15"/>
        <v>0</v>
      </c>
    </row>
    <row r="104" spans="2:9" ht="12.75">
      <c r="B104" s="5">
        <f t="shared" si="16"/>
        <v>0</v>
      </c>
      <c r="C104" s="6">
        <f>IF(B104=0,0,MAX(IF(B104&lt;Retirement_Age,I103,NPV(Return_Post,H104:$H$139)),I103))</f>
        <v>0</v>
      </c>
      <c r="D104" s="5">
        <f t="shared" si="17"/>
        <v>0</v>
      </c>
      <c r="E104" s="5">
        <f>MAX(IF(B104=Retirement_Age-1,-PMT(((1+Return_Pre)/(1+Inflation))-1,Retirement_Age-Age,0,(NPV(Return_Post,H105:$H$139)-FV(Return_Pre,(Retirement_Age-Age),,-Savings))),IF(B104&lt;Retirement_Age-1,E105/(1+Inflation),0)),0)</f>
        <v>0</v>
      </c>
      <c r="F104" s="5">
        <f t="shared" si="12"/>
        <v>0</v>
      </c>
      <c r="G104" s="5">
        <f t="shared" si="13"/>
        <v>0</v>
      </c>
      <c r="H104" s="5">
        <f t="shared" si="14"/>
        <v>0</v>
      </c>
      <c r="I104" s="5">
        <f t="shared" si="15"/>
        <v>0</v>
      </c>
    </row>
    <row r="105" spans="2:9" ht="12.75">
      <c r="B105" s="5">
        <f t="shared" si="16"/>
        <v>0</v>
      </c>
      <c r="C105" s="6">
        <f>IF(B105=0,0,MAX(IF(B105&lt;Retirement_Age,I104,NPV(Return_Post,H105:$H$139)),I104))</f>
        <v>0</v>
      </c>
      <c r="D105" s="5">
        <f t="shared" si="17"/>
        <v>0</v>
      </c>
      <c r="E105" s="5">
        <f>MAX(IF(B105=Retirement_Age-1,-PMT(((1+Return_Pre)/(1+Inflation))-1,Retirement_Age-Age,0,(NPV(Return_Post,H106:$H$139)-FV(Return_Pre,(Retirement_Age-Age),,-Savings))),IF(B105&lt;Retirement_Age-1,E106/(1+Inflation),0)),0)</f>
        <v>0</v>
      </c>
      <c r="F105" s="5">
        <f t="shared" si="12"/>
        <v>0</v>
      </c>
      <c r="G105" s="5">
        <f t="shared" si="13"/>
        <v>0</v>
      </c>
      <c r="H105" s="5">
        <f t="shared" si="14"/>
        <v>0</v>
      </c>
      <c r="I105" s="5">
        <f t="shared" si="15"/>
        <v>0</v>
      </c>
    </row>
    <row r="106" spans="2:9" ht="12.75">
      <c r="B106" s="5">
        <f t="shared" si="16"/>
        <v>0</v>
      </c>
      <c r="C106" s="6">
        <f>IF(B106=0,0,MAX(IF(B106&lt;Retirement_Age,I105,NPV(Return_Post,H106:$H$139)),I105))</f>
        <v>0</v>
      </c>
      <c r="D106" s="5">
        <f t="shared" si="17"/>
        <v>0</v>
      </c>
      <c r="E106" s="5">
        <f>MAX(IF(B106=Retirement_Age-1,-PMT(((1+Return_Pre)/(1+Inflation))-1,Retirement_Age-Age,0,(NPV(Return_Post,H107:$H$139)-FV(Return_Pre,(Retirement_Age-Age),,-Savings))),IF(B106&lt;Retirement_Age-1,E107/(1+Inflation),0)),0)</f>
        <v>0</v>
      </c>
      <c r="F106" s="5">
        <f t="shared" si="12"/>
        <v>0</v>
      </c>
      <c r="G106" s="5">
        <f t="shared" si="13"/>
        <v>0</v>
      </c>
      <c r="H106" s="5">
        <f t="shared" si="14"/>
        <v>0</v>
      </c>
      <c r="I106" s="5">
        <f t="shared" si="15"/>
        <v>0</v>
      </c>
    </row>
    <row r="107" spans="2:9" ht="12.75">
      <c r="B107" s="5">
        <f t="shared" si="16"/>
        <v>0</v>
      </c>
      <c r="C107" s="6">
        <f>IF(B107=0,0,MAX(IF(B107&lt;Retirement_Age,I106,NPV(Return_Post,H107:$H$139)),I106))</f>
        <v>0</v>
      </c>
      <c r="D107" s="5">
        <f t="shared" si="17"/>
        <v>0</v>
      </c>
      <c r="E107" s="5">
        <f>MAX(IF(B107=Retirement_Age-1,-PMT(((1+Return_Pre)/(1+Inflation))-1,Retirement_Age-Age,0,(NPV(Return_Post,H108:$H$139)-FV(Return_Pre,(Retirement_Age-Age),,-Savings))),IF(B107&lt;Retirement_Age-1,E108/(1+Inflation),0)),0)</f>
        <v>0</v>
      </c>
      <c r="F107" s="5">
        <f t="shared" si="12"/>
        <v>0</v>
      </c>
      <c r="G107" s="5">
        <f t="shared" si="13"/>
        <v>0</v>
      </c>
      <c r="H107" s="5">
        <f t="shared" si="14"/>
        <v>0</v>
      </c>
      <c r="I107" s="5">
        <f t="shared" si="15"/>
        <v>0</v>
      </c>
    </row>
    <row r="108" spans="2:9" ht="12.75">
      <c r="B108" s="5">
        <f t="shared" si="16"/>
        <v>0</v>
      </c>
      <c r="C108" s="6">
        <f>IF(B108=0,0,MAX(IF(B108&lt;Retirement_Age,I107,NPV(Return_Post,H108:$H$139)),I107))</f>
        <v>0</v>
      </c>
      <c r="D108" s="5">
        <f t="shared" si="17"/>
        <v>0</v>
      </c>
      <c r="E108" s="5">
        <f>MAX(IF(B108=Retirement_Age-1,-PMT(((1+Return_Pre)/(1+Inflation))-1,Retirement_Age-Age,0,(NPV(Return_Post,H109:$H$139)-FV(Return_Pre,(Retirement_Age-Age),,-Savings))),IF(B108&lt;Retirement_Age-1,E109/(1+Inflation),0)),0)</f>
        <v>0</v>
      </c>
      <c r="F108" s="5">
        <f t="shared" si="12"/>
        <v>0</v>
      </c>
      <c r="G108" s="5">
        <f t="shared" si="13"/>
        <v>0</v>
      </c>
      <c r="H108" s="5">
        <f t="shared" si="14"/>
        <v>0</v>
      </c>
      <c r="I108" s="5">
        <f t="shared" si="15"/>
        <v>0</v>
      </c>
    </row>
    <row r="109" spans="2:9" ht="12.75">
      <c r="B109" s="5">
        <f t="shared" si="16"/>
        <v>0</v>
      </c>
      <c r="C109" s="6">
        <f>IF(B109=0,0,MAX(IF(B109&lt;Retirement_Age,I108,NPV(Return_Post,H109:$H$139)),I108))</f>
        <v>0</v>
      </c>
      <c r="D109" s="5">
        <f t="shared" si="17"/>
        <v>0</v>
      </c>
      <c r="E109" s="5">
        <f>MAX(IF(B109=Retirement_Age-1,-PMT(((1+Return_Pre)/(1+Inflation))-1,Retirement_Age-Age,0,(NPV(Return_Post,H110:$H$139)-FV(Return_Pre,(Retirement_Age-Age),,-Savings))),IF(B109&lt;Retirement_Age-1,E110/(1+Inflation),0)),0)</f>
        <v>0</v>
      </c>
      <c r="F109" s="5">
        <f t="shared" si="12"/>
        <v>0</v>
      </c>
      <c r="G109" s="5">
        <f t="shared" si="13"/>
        <v>0</v>
      </c>
      <c r="H109" s="5">
        <f t="shared" si="14"/>
        <v>0</v>
      </c>
      <c r="I109" s="5">
        <f t="shared" si="15"/>
        <v>0</v>
      </c>
    </row>
    <row r="110" spans="2:9" ht="12.75">
      <c r="B110" s="5">
        <f t="shared" si="16"/>
        <v>0</v>
      </c>
      <c r="C110" s="6">
        <f>IF(B110=0,0,MAX(IF(B110&lt;Retirement_Age,I109,NPV(Return_Post,H110:$H$139)),I109))</f>
        <v>0</v>
      </c>
      <c r="D110" s="5">
        <f t="shared" si="17"/>
        <v>0</v>
      </c>
      <c r="E110" s="5">
        <f>MAX(IF(B110=Retirement_Age-1,-PMT(((1+Return_Pre)/(1+Inflation))-1,Retirement_Age-Age,0,(NPV(Return_Post,H111:$H$139)-FV(Return_Pre,(Retirement_Age-Age),,-Savings))),IF(B110&lt;Retirement_Age-1,E111/(1+Inflation),0)),0)</f>
        <v>0</v>
      </c>
      <c r="F110" s="5">
        <f t="shared" si="12"/>
        <v>0</v>
      </c>
      <c r="G110" s="5">
        <f t="shared" si="13"/>
        <v>0</v>
      </c>
      <c r="H110" s="5">
        <f t="shared" si="14"/>
        <v>0</v>
      </c>
      <c r="I110" s="5">
        <f t="shared" si="15"/>
        <v>0</v>
      </c>
    </row>
    <row r="111" spans="2:9" ht="12.75">
      <c r="B111" s="5">
        <f t="shared" si="16"/>
        <v>0</v>
      </c>
      <c r="C111" s="6">
        <f>IF(B111=0,0,MAX(IF(B111&lt;Retirement_Age,I110,NPV(Return_Post,H111:$H$139)),I110))</f>
        <v>0</v>
      </c>
      <c r="D111" s="5">
        <f t="shared" si="17"/>
        <v>0</v>
      </c>
      <c r="E111" s="5">
        <f>MAX(IF(B111=Retirement_Age-1,-PMT(((1+Return_Pre)/(1+Inflation))-1,Retirement_Age-Age,0,(NPV(Return_Post,H112:$H$139)-FV(Return_Pre,(Retirement_Age-Age),,-Savings))),IF(B111&lt;Retirement_Age-1,E112/(1+Inflation),0)),0)</f>
        <v>0</v>
      </c>
      <c r="F111" s="5">
        <f t="shared" si="12"/>
        <v>0</v>
      </c>
      <c r="G111" s="5">
        <f t="shared" si="13"/>
        <v>0</v>
      </c>
      <c r="H111" s="5">
        <f t="shared" si="14"/>
        <v>0</v>
      </c>
      <c r="I111" s="5">
        <f t="shared" si="15"/>
        <v>0</v>
      </c>
    </row>
    <row r="112" spans="2:9" ht="12.75">
      <c r="B112" s="5">
        <f t="shared" si="16"/>
        <v>0</v>
      </c>
      <c r="C112" s="6">
        <f>IF(B112=0,0,MAX(IF(B112&lt;Retirement_Age,I111,NPV(Return_Post,H112:$H$139)),I111))</f>
        <v>0</v>
      </c>
      <c r="D112" s="5">
        <f t="shared" si="17"/>
        <v>0</v>
      </c>
      <c r="E112" s="5">
        <f>MAX(IF(B112=Retirement_Age-1,-PMT(((1+Return_Pre)/(1+Inflation))-1,Retirement_Age-Age,0,(NPV(Return_Post,H113:$H$139)-FV(Return_Pre,(Retirement_Age-Age),,-Savings))),IF(B112&lt;Retirement_Age-1,E113/(1+Inflation),0)),0)</f>
        <v>0</v>
      </c>
      <c r="F112" s="5">
        <f t="shared" si="12"/>
        <v>0</v>
      </c>
      <c r="G112" s="5">
        <f t="shared" si="13"/>
        <v>0</v>
      </c>
      <c r="H112" s="5">
        <f t="shared" si="14"/>
        <v>0</v>
      </c>
      <c r="I112" s="5">
        <f t="shared" si="15"/>
        <v>0</v>
      </c>
    </row>
    <row r="113" spans="2:9" ht="12.75">
      <c r="B113" s="5">
        <f t="shared" si="16"/>
        <v>0</v>
      </c>
      <c r="C113" s="6">
        <f>IF(B113=0,0,MAX(IF(B113&lt;Retirement_Age,I112,NPV(Return_Post,H113:$H$139)),I112))</f>
        <v>0</v>
      </c>
      <c r="D113" s="5">
        <f t="shared" si="17"/>
        <v>0</v>
      </c>
      <c r="E113" s="5">
        <f>MAX(IF(B113=Retirement_Age-1,-PMT(((1+Return_Pre)/(1+Inflation))-1,Retirement_Age-Age,0,(NPV(Return_Post,H114:$H$139)-FV(Return_Pre,(Retirement_Age-Age),,-Savings))),IF(B113&lt;Retirement_Age-1,E114/(1+Inflation),0)),0)</f>
        <v>0</v>
      </c>
      <c r="F113" s="5">
        <f t="shared" si="12"/>
        <v>0</v>
      </c>
      <c r="G113" s="5">
        <f t="shared" si="13"/>
        <v>0</v>
      </c>
      <c r="H113" s="5">
        <f t="shared" si="14"/>
        <v>0</v>
      </c>
      <c r="I113" s="5">
        <f t="shared" si="15"/>
        <v>0</v>
      </c>
    </row>
    <row r="114" spans="2:9" ht="12.75">
      <c r="B114" s="5">
        <f t="shared" si="16"/>
        <v>0</v>
      </c>
      <c r="C114" s="6">
        <f>IF(B114=0,0,MAX(IF(B114&lt;Retirement_Age,I113,NPV(Return_Post,H114:$H$139)),I113))</f>
        <v>0</v>
      </c>
      <c r="D114" s="5">
        <f t="shared" si="17"/>
        <v>0</v>
      </c>
      <c r="E114" s="5">
        <f>MAX(IF(B114=Retirement_Age-1,-PMT(((1+Return_Pre)/(1+Inflation))-1,Retirement_Age-Age,0,(NPV(Return_Post,H115:$H$139)-FV(Return_Pre,(Retirement_Age-Age),,-Savings))),IF(B114&lt;Retirement_Age-1,E115/(1+Inflation),0)),0)</f>
        <v>0</v>
      </c>
      <c r="F114" s="5">
        <f t="shared" si="12"/>
        <v>0</v>
      </c>
      <c r="G114" s="5">
        <f t="shared" si="13"/>
        <v>0</v>
      </c>
      <c r="H114" s="5">
        <f t="shared" si="14"/>
        <v>0</v>
      </c>
      <c r="I114" s="5">
        <f t="shared" si="15"/>
        <v>0</v>
      </c>
    </row>
    <row r="115" spans="2:9" ht="12.75">
      <c r="B115" s="5">
        <f t="shared" si="16"/>
        <v>0</v>
      </c>
      <c r="C115" s="6">
        <f>IF(B115=0,0,MAX(IF(B115&lt;Retirement_Age,I114,NPV(Return_Post,H115:$H$139)),I114))</f>
        <v>0</v>
      </c>
      <c r="D115" s="5">
        <f t="shared" si="17"/>
        <v>0</v>
      </c>
      <c r="E115" s="5">
        <f>MAX(IF(B115=Retirement_Age-1,-PMT(((1+Return_Pre)/(1+Inflation))-1,Retirement_Age-Age,0,(NPV(Return_Post,H116:$H$139)-FV(Return_Pre,(Retirement_Age-Age),,-Savings))),IF(B115&lt;Retirement_Age-1,E116/(1+Inflation),0)),0)</f>
        <v>0</v>
      </c>
      <c r="F115" s="5">
        <f t="shared" si="12"/>
        <v>0</v>
      </c>
      <c r="G115" s="5">
        <f t="shared" si="13"/>
        <v>0</v>
      </c>
      <c r="H115" s="5">
        <f t="shared" si="14"/>
        <v>0</v>
      </c>
      <c r="I115" s="5">
        <f t="shared" si="15"/>
        <v>0</v>
      </c>
    </row>
    <row r="116" spans="2:9" ht="12.75">
      <c r="B116" s="5">
        <f t="shared" si="16"/>
        <v>0</v>
      </c>
      <c r="C116" s="6">
        <f>IF(B116=0,0,MAX(IF(B116&lt;Retirement_Age,I115,NPV(Return_Post,H116:$H$139)),I115))</f>
        <v>0</v>
      </c>
      <c r="D116" s="5">
        <f t="shared" si="17"/>
        <v>0</v>
      </c>
      <c r="E116" s="5">
        <f>MAX(IF(B116=Retirement_Age-1,-PMT(((1+Return_Pre)/(1+Inflation))-1,Retirement_Age-Age,0,(NPV(Return_Post,H117:$H$139)-FV(Return_Pre,(Retirement_Age-Age),,-Savings))),IF(B116&lt;Retirement_Age-1,E117/(1+Inflation),0)),0)</f>
        <v>0</v>
      </c>
      <c r="F116" s="5">
        <f t="shared" si="12"/>
        <v>0</v>
      </c>
      <c r="G116" s="5">
        <f t="shared" si="13"/>
        <v>0</v>
      </c>
      <c r="H116" s="5">
        <f t="shared" si="14"/>
        <v>0</v>
      </c>
      <c r="I116" s="5">
        <f t="shared" si="15"/>
        <v>0</v>
      </c>
    </row>
    <row r="117" spans="2:9" ht="12.75">
      <c r="B117" s="5">
        <f t="shared" si="16"/>
        <v>0</v>
      </c>
      <c r="C117" s="6">
        <f>IF(B117=0,0,MAX(IF(B117&lt;Retirement_Age,I116,NPV(Return_Post,H117:$H$139)),I116))</f>
        <v>0</v>
      </c>
      <c r="D117" s="5">
        <f t="shared" si="17"/>
        <v>0</v>
      </c>
      <c r="E117" s="5">
        <f>MAX(IF(B117=Retirement_Age-1,-PMT(((1+Return_Pre)/(1+Inflation))-1,Retirement_Age-Age,0,(NPV(Return_Post,H118:$H$139)-FV(Return_Pre,(Retirement_Age-Age),,-Savings))),IF(B117&lt;Retirement_Age-1,E118/(1+Inflation),0)),0)</f>
        <v>0</v>
      </c>
      <c r="F117" s="5">
        <f t="shared" si="12"/>
        <v>0</v>
      </c>
      <c r="G117" s="5">
        <f t="shared" si="13"/>
        <v>0</v>
      </c>
      <c r="H117" s="5">
        <f t="shared" si="14"/>
        <v>0</v>
      </c>
      <c r="I117" s="5">
        <f t="shared" si="15"/>
        <v>0</v>
      </c>
    </row>
    <row r="118" spans="2:9" ht="12.75">
      <c r="B118" s="5">
        <f t="shared" si="16"/>
        <v>0</v>
      </c>
      <c r="C118" s="6">
        <f>IF(B118=0,0,MAX(IF(B118&lt;Retirement_Age,I117,NPV(Return_Post,H118:$H$139)),I117))</f>
        <v>0</v>
      </c>
      <c r="D118" s="5">
        <f t="shared" si="17"/>
        <v>0</v>
      </c>
      <c r="E118" s="5">
        <f>MAX(IF(B118=Retirement_Age-1,-PMT(((1+Return_Pre)/(1+Inflation))-1,Retirement_Age-Age,0,(NPV(Return_Post,H119:$H$139)-FV(Return_Pre,(Retirement_Age-Age),,-Savings))),IF(B118&lt;Retirement_Age-1,E119/(1+Inflation),0)),0)</f>
        <v>0</v>
      </c>
      <c r="F118" s="5">
        <f t="shared" si="12"/>
        <v>0</v>
      </c>
      <c r="G118" s="5">
        <f t="shared" si="13"/>
        <v>0</v>
      </c>
      <c r="H118" s="5">
        <f t="shared" si="14"/>
        <v>0</v>
      </c>
      <c r="I118" s="5">
        <f t="shared" si="15"/>
        <v>0</v>
      </c>
    </row>
    <row r="119" spans="2:9" ht="12.75">
      <c r="B119" s="5">
        <f t="shared" si="16"/>
        <v>0</v>
      </c>
      <c r="C119" s="6">
        <f>IF(B119=0,0,MAX(IF(B119&lt;Retirement_Age,I118,NPV(Return_Post,H119:$H$139)),I118))</f>
        <v>0</v>
      </c>
      <c r="D119" s="5">
        <f t="shared" si="17"/>
        <v>0</v>
      </c>
      <c r="E119" s="5">
        <f>MAX(IF(B119=Retirement_Age-1,-PMT(((1+Return_Pre)/(1+Inflation))-1,Retirement_Age-Age,0,(NPV(Return_Post,H120:$H$139)-FV(Return_Pre,(Retirement_Age-Age),,-Savings))),IF(B119&lt;Retirement_Age-1,E120/(1+Inflation),0)),0)</f>
        <v>0</v>
      </c>
      <c r="F119" s="5">
        <f t="shared" si="12"/>
        <v>0</v>
      </c>
      <c r="G119" s="5">
        <f t="shared" si="13"/>
        <v>0</v>
      </c>
      <c r="H119" s="5">
        <f t="shared" si="14"/>
        <v>0</v>
      </c>
      <c r="I119" s="5">
        <f t="shared" si="15"/>
        <v>0</v>
      </c>
    </row>
    <row r="120" spans="2:9" ht="12.75">
      <c r="B120" s="5">
        <f t="shared" si="16"/>
        <v>0</v>
      </c>
      <c r="C120" s="6">
        <f>IF(B120=0,0,MAX(IF(B120&lt;Retirement_Age,I119,NPV(Return_Post,H120:$H$139)),I119))</f>
        <v>0</v>
      </c>
      <c r="D120" s="5">
        <f t="shared" si="17"/>
        <v>0</v>
      </c>
      <c r="E120" s="5">
        <f>MAX(IF(B120=Retirement_Age-1,-PMT(((1+Return_Pre)/(1+Inflation))-1,Retirement_Age-Age,0,(NPV(Return_Post,H121:$H$139)-FV(Return_Pre,(Retirement_Age-Age),,-Savings))),IF(B120&lt;Retirement_Age-1,E121/(1+Inflation),0)),0)</f>
        <v>0</v>
      </c>
      <c r="F120" s="5">
        <f t="shared" si="12"/>
        <v>0</v>
      </c>
      <c r="G120" s="5">
        <f t="shared" si="13"/>
        <v>0</v>
      </c>
      <c r="H120" s="5">
        <f t="shared" si="14"/>
        <v>0</v>
      </c>
      <c r="I120" s="5">
        <f t="shared" si="15"/>
        <v>0</v>
      </c>
    </row>
    <row r="121" spans="2:9" ht="12.75">
      <c r="B121" s="5">
        <f t="shared" si="16"/>
        <v>0</v>
      </c>
      <c r="C121" s="6">
        <f>IF(B121=0,0,MAX(IF(B121&lt;Retirement_Age,I120,NPV(Return_Post,H121:$H$139)),I120))</f>
        <v>0</v>
      </c>
      <c r="D121" s="5">
        <f t="shared" si="17"/>
        <v>0</v>
      </c>
      <c r="E121" s="5">
        <f>MAX(IF(B121=Retirement_Age-1,-PMT(((1+Return_Pre)/(1+Inflation))-1,Retirement_Age-Age,0,(NPV(Return_Post,H122:$H$139)-FV(Return_Pre,(Retirement_Age-Age),,-Savings))),IF(B121&lt;Retirement_Age-1,E122/(1+Inflation),0)),0)</f>
        <v>0</v>
      </c>
      <c r="F121" s="5">
        <f t="shared" si="12"/>
        <v>0</v>
      </c>
      <c r="G121" s="5">
        <f t="shared" si="13"/>
        <v>0</v>
      </c>
      <c r="H121" s="5">
        <f t="shared" si="14"/>
        <v>0</v>
      </c>
      <c r="I121" s="5">
        <f t="shared" si="15"/>
        <v>0</v>
      </c>
    </row>
    <row r="122" spans="2:9" ht="12.75">
      <c r="B122" s="5">
        <f t="shared" si="16"/>
        <v>0</v>
      </c>
      <c r="C122" s="6">
        <f>IF(B122=0,0,MAX(IF(B122&lt;Retirement_Age,I121,NPV(Return_Post,H122:$H$139)),I121))</f>
        <v>0</v>
      </c>
      <c r="D122" s="5">
        <f t="shared" si="17"/>
        <v>0</v>
      </c>
      <c r="E122" s="5">
        <f>MAX(IF(B122=Retirement_Age-1,-PMT(((1+Return_Pre)/(1+Inflation))-1,Retirement_Age-Age,0,(NPV(Return_Post,H123:$H$139)-FV(Return_Pre,(Retirement_Age-Age),,-Savings))),IF(B122&lt;Retirement_Age-1,E123/(1+Inflation),0)),0)</f>
        <v>0</v>
      </c>
      <c r="F122" s="5">
        <f t="shared" si="12"/>
        <v>0</v>
      </c>
      <c r="G122" s="5">
        <f t="shared" si="13"/>
        <v>0</v>
      </c>
      <c r="H122" s="5">
        <f t="shared" si="14"/>
        <v>0</v>
      </c>
      <c r="I122" s="5">
        <f t="shared" si="15"/>
        <v>0</v>
      </c>
    </row>
    <row r="123" spans="2:9" ht="12.75">
      <c r="B123" s="5">
        <f t="shared" si="16"/>
        <v>0</v>
      </c>
      <c r="C123" s="6">
        <f>IF(B123=0,0,MAX(IF(B123&lt;Retirement_Age,I122,NPV(Return_Post,H123:$H$139)),I122))</f>
        <v>0</v>
      </c>
      <c r="D123" s="5">
        <f t="shared" si="17"/>
        <v>0</v>
      </c>
      <c r="E123" s="5">
        <f>MAX(IF(B123=Retirement_Age-1,-PMT(((1+Return_Pre)/(1+Inflation))-1,Retirement_Age-Age,0,(NPV(Return_Post,H124:$H$139)-FV(Return_Pre,(Retirement_Age-Age),,-Savings))),IF(B123&lt;Retirement_Age-1,E124/(1+Inflation),0)),0)</f>
        <v>0</v>
      </c>
      <c r="F123" s="5">
        <f t="shared" si="12"/>
        <v>0</v>
      </c>
      <c r="G123" s="5">
        <f t="shared" si="13"/>
        <v>0</v>
      </c>
      <c r="H123" s="5">
        <f t="shared" si="14"/>
        <v>0</v>
      </c>
      <c r="I123" s="5">
        <f t="shared" si="15"/>
        <v>0</v>
      </c>
    </row>
    <row r="124" spans="2:9" ht="12.75">
      <c r="B124" s="5">
        <f t="shared" si="16"/>
        <v>0</v>
      </c>
      <c r="C124" s="6">
        <f>IF(B124=0,0,MAX(IF(B124&lt;Retirement_Age,I123,NPV(Return_Post,H124:$H$139)),I123))</f>
        <v>0</v>
      </c>
      <c r="D124" s="5">
        <f t="shared" si="17"/>
        <v>0</v>
      </c>
      <c r="E124" s="5">
        <f>MAX(IF(B124=Retirement_Age-1,-PMT(((1+Return_Pre)/(1+Inflation))-1,Retirement_Age-Age,0,(NPV(Return_Post,H125:$H$139)-FV(Return_Pre,(Retirement_Age-Age),,-Savings))),IF(B124&lt;Retirement_Age-1,E125/(1+Inflation),0)),0)</f>
        <v>0</v>
      </c>
      <c r="F124" s="5">
        <f t="shared" si="12"/>
        <v>0</v>
      </c>
      <c r="G124" s="5">
        <f t="shared" si="13"/>
        <v>0</v>
      </c>
      <c r="H124" s="5">
        <f t="shared" si="14"/>
        <v>0</v>
      </c>
      <c r="I124" s="5">
        <f t="shared" si="15"/>
        <v>0</v>
      </c>
    </row>
    <row r="125" spans="2:9" ht="12.75">
      <c r="B125" s="5">
        <f t="shared" si="16"/>
        <v>0</v>
      </c>
      <c r="C125" s="6">
        <f>IF(B125=0,0,MAX(IF(B125&lt;Retirement_Age,I124,NPV(Return_Post,H125:$H$139)),I124))</f>
        <v>0</v>
      </c>
      <c r="D125" s="5">
        <f t="shared" si="17"/>
        <v>0</v>
      </c>
      <c r="E125" s="5">
        <f>MAX(IF(B125=Retirement_Age-1,-PMT(((1+Return_Pre)/(1+Inflation))-1,Retirement_Age-Age,0,(NPV(Return_Post,H126:$H$139)-FV(Return_Pre,(Retirement_Age-Age),,-Savings))),IF(B125&lt;Retirement_Age-1,E126/(1+Inflation),0)),0)</f>
        <v>0</v>
      </c>
      <c r="F125" s="5">
        <f t="shared" si="12"/>
        <v>0</v>
      </c>
      <c r="G125" s="5">
        <f t="shared" si="13"/>
        <v>0</v>
      </c>
      <c r="H125" s="5">
        <f t="shared" si="14"/>
        <v>0</v>
      </c>
      <c r="I125" s="5">
        <f t="shared" si="15"/>
        <v>0</v>
      </c>
    </row>
    <row r="126" spans="2:9" ht="12.75">
      <c r="B126" s="5">
        <f t="shared" si="16"/>
        <v>0</v>
      </c>
      <c r="C126" s="6">
        <f>IF(B126=0,0,MAX(IF(B126&lt;Retirement_Age,I125,NPV(Return_Post,H126:$H$139)),I125))</f>
        <v>0</v>
      </c>
      <c r="D126" s="5">
        <f t="shared" si="17"/>
        <v>0</v>
      </c>
      <c r="E126" s="5">
        <f>MAX(IF(B126=Retirement_Age-1,-PMT(((1+Return_Pre)/(1+Inflation))-1,Retirement_Age-Age,0,(NPV(Return_Post,H127:$H$139)-FV(Return_Pre,(Retirement_Age-Age),,-Savings))),IF(B126&lt;Retirement_Age-1,E127/(1+Inflation),0)),0)</f>
        <v>0</v>
      </c>
      <c r="F126" s="5">
        <f t="shared" si="12"/>
        <v>0</v>
      </c>
      <c r="G126" s="5">
        <f t="shared" si="13"/>
        <v>0</v>
      </c>
      <c r="H126" s="5">
        <f t="shared" si="14"/>
        <v>0</v>
      </c>
      <c r="I126" s="5">
        <f t="shared" si="15"/>
        <v>0</v>
      </c>
    </row>
    <row r="127" spans="2:9" ht="12.75">
      <c r="B127" s="5">
        <f t="shared" si="16"/>
        <v>0</v>
      </c>
      <c r="C127" s="6">
        <f>IF(B127=0,0,MAX(IF(B127&lt;Retirement_Age,I126,NPV(Return_Post,H127:$H$139)),I126))</f>
        <v>0</v>
      </c>
      <c r="D127" s="5">
        <f t="shared" si="17"/>
        <v>0</v>
      </c>
      <c r="E127" s="5">
        <f>MAX(IF(B127=Retirement_Age-1,-PMT(((1+Return_Pre)/(1+Inflation))-1,Retirement_Age-Age,0,(NPV(Return_Post,H128:$H$139)-FV(Return_Pre,(Retirement_Age-Age),,-Savings))),IF(B127&lt;Retirement_Age-1,E128/(1+Inflation),0)),0)</f>
        <v>0</v>
      </c>
      <c r="F127" s="5">
        <f t="shared" si="12"/>
        <v>0</v>
      </c>
      <c r="G127" s="5">
        <f t="shared" si="13"/>
        <v>0</v>
      </c>
      <c r="H127" s="5">
        <f t="shared" si="14"/>
        <v>0</v>
      </c>
      <c r="I127" s="5">
        <f t="shared" si="15"/>
        <v>0</v>
      </c>
    </row>
    <row r="128" spans="2:9" ht="12.75">
      <c r="B128" s="5">
        <f t="shared" si="16"/>
        <v>0</v>
      </c>
      <c r="C128" s="6">
        <f>IF(B128=0,0,MAX(IF(B128&lt;Retirement_Age,I127,NPV(Return_Post,H128:$H$139)),I127))</f>
        <v>0</v>
      </c>
      <c r="D128" s="5">
        <f t="shared" si="17"/>
        <v>0</v>
      </c>
      <c r="E128" s="5">
        <f>MAX(IF(B128=Retirement_Age-1,-PMT(((1+Return_Pre)/(1+Inflation))-1,Retirement_Age-Age,0,(NPV(Return_Post,H129:$H$139)-FV(Return_Pre,(Retirement_Age-Age),,-Savings))),IF(B128&lt;Retirement_Age-1,E129/(1+Inflation),0)),0)</f>
        <v>0</v>
      </c>
      <c r="F128" s="5">
        <f t="shared" si="12"/>
        <v>0</v>
      </c>
      <c r="G128" s="5">
        <f t="shared" si="13"/>
        <v>0</v>
      </c>
      <c r="H128" s="5">
        <f t="shared" si="14"/>
        <v>0</v>
      </c>
      <c r="I128" s="5">
        <f t="shared" si="15"/>
        <v>0</v>
      </c>
    </row>
    <row r="129" spans="2:9" ht="12.75">
      <c r="B129" s="5">
        <f t="shared" si="16"/>
        <v>0</v>
      </c>
      <c r="C129" s="6">
        <f>IF(B129=0,0,MAX(IF(B129&lt;Retirement_Age,I128,NPV(Return_Post,H129:$H$139)),I128))</f>
        <v>0</v>
      </c>
      <c r="D129" s="5">
        <f t="shared" si="17"/>
        <v>0</v>
      </c>
      <c r="E129" s="5">
        <f>MAX(IF(B129=Retirement_Age-1,-PMT(((1+Return_Pre)/(1+Inflation))-1,Retirement_Age-Age,0,(NPV(Return_Post,H130:$H$139)-FV(Return_Pre,(Retirement_Age-Age),,-Savings))),IF(B129&lt;Retirement_Age-1,E130/(1+Inflation),0)),0)</f>
        <v>0</v>
      </c>
      <c r="F129" s="5">
        <f t="shared" si="12"/>
        <v>0</v>
      </c>
      <c r="G129" s="5">
        <f t="shared" si="13"/>
        <v>0</v>
      </c>
      <c r="H129" s="5">
        <f t="shared" si="14"/>
        <v>0</v>
      </c>
      <c r="I129" s="5">
        <f t="shared" si="15"/>
        <v>0</v>
      </c>
    </row>
    <row r="130" spans="2:9" ht="12.75">
      <c r="B130" s="5">
        <f t="shared" si="16"/>
        <v>0</v>
      </c>
      <c r="C130" s="6">
        <f>IF(B130=0,0,MAX(IF(B130&lt;Retirement_Age,I129,NPV(Return_Post,H130:$H$139)),I129))</f>
        <v>0</v>
      </c>
      <c r="D130" s="5">
        <f t="shared" si="17"/>
        <v>0</v>
      </c>
      <c r="E130" s="5">
        <f>MAX(IF(B130=Retirement_Age-1,-PMT(((1+Return_Pre)/(1+Inflation))-1,Retirement_Age-Age,0,(NPV(Return_Post,H131:$H$139)-FV(Return_Pre,(Retirement_Age-Age),,-Savings))),IF(B130&lt;Retirement_Age-1,E131/(1+Inflation),0)),0)</f>
        <v>0</v>
      </c>
      <c r="F130" s="5">
        <f t="shared" si="12"/>
        <v>0</v>
      </c>
      <c r="G130" s="5">
        <f t="shared" si="13"/>
        <v>0</v>
      </c>
      <c r="H130" s="5">
        <f t="shared" si="14"/>
        <v>0</v>
      </c>
      <c r="I130" s="5">
        <f t="shared" si="15"/>
        <v>0</v>
      </c>
    </row>
    <row r="131" spans="2:9" ht="12.75">
      <c r="B131" s="5">
        <f t="shared" si="16"/>
        <v>0</v>
      </c>
      <c r="C131" s="6">
        <f>IF(B131=0,0,MAX(IF(B131&lt;Retirement_Age,I130,NPV(Return_Post,H131:$H$139)),I130))</f>
        <v>0</v>
      </c>
      <c r="D131" s="5">
        <f t="shared" si="17"/>
        <v>0</v>
      </c>
      <c r="E131" s="5">
        <f>MAX(IF(B131=Retirement_Age-1,-PMT(((1+Return_Pre)/(1+Inflation))-1,Retirement_Age-Age,0,(NPV(Return_Post,H132:$H$139)-FV(Return_Pre,(Retirement_Age-Age),,-Savings))),IF(B131&lt;Retirement_Age-1,E132/(1+Inflation),0)),0)</f>
        <v>0</v>
      </c>
      <c r="F131" s="5">
        <f t="shared" si="12"/>
        <v>0</v>
      </c>
      <c r="G131" s="5">
        <f t="shared" si="13"/>
        <v>0</v>
      </c>
      <c r="H131" s="5">
        <f t="shared" si="14"/>
        <v>0</v>
      </c>
      <c r="I131" s="5">
        <f t="shared" si="15"/>
        <v>0</v>
      </c>
    </row>
    <row r="132" spans="2:9" ht="12.75">
      <c r="B132" s="5">
        <f t="shared" si="16"/>
        <v>0</v>
      </c>
      <c r="C132" s="6">
        <f>IF(B132=0,0,MAX(IF(B132&lt;Retirement_Age,I131,NPV(Return_Post,H132:$H$139)),I131))</f>
        <v>0</v>
      </c>
      <c r="D132" s="5">
        <f t="shared" si="17"/>
        <v>0</v>
      </c>
      <c r="E132" s="5">
        <f>MAX(IF(B132=Retirement_Age-1,-PMT(((1+Return_Pre)/(1+Inflation))-1,Retirement_Age-Age,0,(NPV(Return_Post,H133:$H$139)-FV(Return_Pre,(Retirement_Age-Age),,-Savings))),IF(B132&lt;Retirement_Age-1,E133/(1+Inflation),0)),0)</f>
        <v>0</v>
      </c>
      <c r="F132" s="5">
        <f t="shared" si="12"/>
        <v>0</v>
      </c>
      <c r="G132" s="5">
        <f t="shared" si="13"/>
        <v>0</v>
      </c>
      <c r="H132" s="5">
        <f t="shared" si="14"/>
        <v>0</v>
      </c>
      <c r="I132" s="5">
        <f t="shared" si="15"/>
        <v>0</v>
      </c>
    </row>
    <row r="133" spans="2:9" ht="12.75">
      <c r="B133" s="5">
        <f t="shared" si="16"/>
        <v>0</v>
      </c>
      <c r="C133" s="6">
        <f>IF(B133=0,0,MAX(IF(B133&lt;Retirement_Age,I132,NPV(Return_Post,H133:$H$139)),I132))</f>
        <v>0</v>
      </c>
      <c r="D133" s="5">
        <f t="shared" si="17"/>
        <v>0</v>
      </c>
      <c r="E133" s="5">
        <f>MAX(IF(B133=Retirement_Age-1,-PMT(((1+Return_Pre)/(1+Inflation))-1,Retirement_Age-Age,0,(NPV(Return_Post,H134:$H$139)-FV(Return_Pre,(Retirement_Age-Age),,-Savings))),IF(B133&lt;Retirement_Age-1,E134/(1+Inflation),0)),0)</f>
        <v>0</v>
      </c>
      <c r="F133" s="5">
        <f aca="true" t="shared" si="18" ref="F133:F139">IF(AND(B133&gt;=SSAge,SSAge&gt;0),FV(Inflation,B133-Age,,-SSAmount*12),0)</f>
        <v>0</v>
      </c>
      <c r="G133" s="5">
        <f aca="true" t="shared" si="19" ref="G133:G139">IF(B133&lt;Retirement_Age+Other1Yr,0,IF(OR(B133=0,MOD(B133-Retirement_Age,MAX(Other1Yr,1))),0,FV(Other1Rate,B133-Age,,-Other1)))+IF(B133&lt;Retirement_Age+Other2Yr,0,IF(OR(B133=0,MOD(B133-Retirement_Age,MAX(Other2Yr,1))),0,FV(Other2Rate,B133-Age,,-Other2)))</f>
        <v>0</v>
      </c>
      <c r="H133" s="5">
        <f aca="true" t="shared" si="20" ref="H133:H139">IF(B133&gt;=Retirement_Age,FV(Inflation,B133-Age,,-Cost_of_Living)-F133+G133,0)</f>
        <v>0</v>
      </c>
      <c r="I133" s="5">
        <f aca="true" t="shared" si="21" ref="I133:I139">IF(B133&lt;(Retirement_Age+Yrs_In_Retirement),SUM(C133:E133)-H133,0)</f>
        <v>0</v>
      </c>
    </row>
    <row r="134" spans="2:9" ht="12.75">
      <c r="B134" s="5">
        <f t="shared" si="16"/>
        <v>0</v>
      </c>
      <c r="C134" s="6">
        <f>IF(B134=0,0,MAX(IF(B134&lt;Retirement_Age,I133,NPV(Return_Post,H134:$H$139)),I133))</f>
        <v>0</v>
      </c>
      <c r="D134" s="5">
        <f t="shared" si="17"/>
        <v>0</v>
      </c>
      <c r="E134" s="5">
        <f>MAX(IF(B134=Retirement_Age-1,-PMT(((1+Return_Pre)/(1+Inflation))-1,Retirement_Age-Age,0,(NPV(Return_Post,H135:$H$139)-FV(Return_Pre,(Retirement_Age-Age),,-Savings))),IF(B134&lt;Retirement_Age-1,E135/(1+Inflation),0)),0)</f>
        <v>0</v>
      </c>
      <c r="F134" s="5">
        <f t="shared" si="18"/>
        <v>0</v>
      </c>
      <c r="G134" s="5">
        <f t="shared" si="19"/>
        <v>0</v>
      </c>
      <c r="H134" s="5">
        <f t="shared" si="20"/>
        <v>0</v>
      </c>
      <c r="I134" s="5">
        <f t="shared" si="21"/>
        <v>0</v>
      </c>
    </row>
    <row r="135" spans="2:9" ht="12.75">
      <c r="B135" s="5">
        <f t="shared" si="16"/>
        <v>0</v>
      </c>
      <c r="C135" s="6">
        <f>IF(B135=0,0,MAX(IF(B135&lt;Retirement_Age,I134,NPV(Return_Post,H135:$H$139)),I134))</f>
        <v>0</v>
      </c>
      <c r="D135" s="5">
        <f t="shared" si="17"/>
        <v>0</v>
      </c>
      <c r="E135" s="5">
        <f>MAX(IF(B135=Retirement_Age-1,-PMT(((1+Return_Pre)/(1+Inflation))-1,Retirement_Age-Age,0,(NPV(Return_Post,H136:$H$139)-FV(Return_Pre,(Retirement_Age-Age),,-Savings))),IF(B135&lt;Retirement_Age-1,E136/(1+Inflation),0)),0)</f>
        <v>0</v>
      </c>
      <c r="F135" s="5">
        <f t="shared" si="18"/>
        <v>0</v>
      </c>
      <c r="G135" s="5">
        <f t="shared" si="19"/>
        <v>0</v>
      </c>
      <c r="H135" s="5">
        <f t="shared" si="20"/>
        <v>0</v>
      </c>
      <c r="I135" s="5">
        <f t="shared" si="21"/>
        <v>0</v>
      </c>
    </row>
    <row r="136" spans="2:9" ht="12.75">
      <c r="B136" s="5">
        <f t="shared" si="16"/>
        <v>0</v>
      </c>
      <c r="C136" s="6">
        <f>IF(B136=0,0,MAX(IF(B136&lt;Retirement_Age,I135,NPV(Return_Post,H136:$H$139)),I135))</f>
        <v>0</v>
      </c>
      <c r="D136" s="5">
        <f t="shared" si="17"/>
        <v>0</v>
      </c>
      <c r="E136" s="5">
        <f>MAX(IF(B136=Retirement_Age-1,-PMT(((1+Return_Pre)/(1+Inflation))-1,Retirement_Age-Age,0,(NPV(Return_Post,H137:$H$139)-FV(Return_Pre,(Retirement_Age-Age),,-Savings))),IF(B136&lt;Retirement_Age-1,E137/(1+Inflation),0)),0)</f>
        <v>0</v>
      </c>
      <c r="F136" s="5">
        <f t="shared" si="18"/>
        <v>0</v>
      </c>
      <c r="G136" s="5">
        <f t="shared" si="19"/>
        <v>0</v>
      </c>
      <c r="H136" s="5">
        <f t="shared" si="20"/>
        <v>0</v>
      </c>
      <c r="I136" s="5">
        <f t="shared" si="21"/>
        <v>0</v>
      </c>
    </row>
    <row r="137" spans="2:9" ht="12.75">
      <c r="B137" s="5">
        <f t="shared" si="16"/>
        <v>0</v>
      </c>
      <c r="C137" s="6">
        <f>IF(B137=0,0,MAX(IF(B137&lt;Retirement_Age,I136,NPV(Return_Post,H137:$H$139)),I136))</f>
        <v>0</v>
      </c>
      <c r="D137" s="5">
        <f t="shared" si="17"/>
        <v>0</v>
      </c>
      <c r="E137" s="5">
        <f>MAX(IF(B137=Retirement_Age-1,-PMT(((1+Return_Pre)/(1+Inflation))-1,Retirement_Age-Age,0,(NPV(Return_Post,H138:$H$139)-FV(Return_Pre,(Retirement_Age-Age),,-Savings))),IF(B137&lt;Retirement_Age-1,E138/(1+Inflation),0)),0)</f>
        <v>0</v>
      </c>
      <c r="F137" s="5">
        <f t="shared" si="18"/>
        <v>0</v>
      </c>
      <c r="G137" s="5">
        <f t="shared" si="19"/>
        <v>0</v>
      </c>
      <c r="H137" s="5">
        <f t="shared" si="20"/>
        <v>0</v>
      </c>
      <c r="I137" s="5">
        <f t="shared" si="21"/>
        <v>0</v>
      </c>
    </row>
    <row r="138" spans="2:9" ht="12.75">
      <c r="B138" s="5">
        <f t="shared" si="16"/>
        <v>0</v>
      </c>
      <c r="C138" s="6">
        <f>IF(B138=0,0,MAX(IF(B138&lt;Retirement_Age,I137,NPV(Return_Post,H138:$H$139)),I137))</f>
        <v>0</v>
      </c>
      <c r="D138" s="5">
        <f t="shared" si="17"/>
        <v>0</v>
      </c>
      <c r="E138" s="5">
        <f>MAX(IF(B138=Retirement_Age-1,-PMT(((1+Return_Pre)/(1+Inflation))-1,Retirement_Age-Age,0,(NPV(Return_Post,H139:$H$139)-FV(Return_Pre,(Retirement_Age-Age),,-Savings))),IF(B138&lt;Retirement_Age-1,E139/(1+Inflation),0)),0)</f>
        <v>0</v>
      </c>
      <c r="F138" s="5">
        <f t="shared" si="18"/>
        <v>0</v>
      </c>
      <c r="G138" s="5">
        <f t="shared" si="19"/>
        <v>0</v>
      </c>
      <c r="H138" s="5">
        <f t="shared" si="20"/>
        <v>0</v>
      </c>
      <c r="I138" s="5">
        <f t="shared" si="21"/>
        <v>0</v>
      </c>
    </row>
    <row r="139" spans="2:9" ht="12.75">
      <c r="B139" s="5">
        <f t="shared" si="16"/>
        <v>0</v>
      </c>
      <c r="C139" s="6">
        <f>IF(B139=0,0,MAX(IF(B139&lt;Retirement_Age,I138,NPV(Return_Post,H139:$H$139)),I138))</f>
        <v>0</v>
      </c>
      <c r="D139" s="5">
        <f t="shared" si="17"/>
        <v>0</v>
      </c>
      <c r="E139" s="5">
        <f>MAX(IF(B139=Retirement_Age-1,-PMT(((1+Return_Pre)/(1+Inflation))-1,Retirement_Age-Age,0,(NPV(Return_Post,H$139:$H140)-FV(Return_Pre,(Retirement_Age-Age),,-Savings))),IF(B139&lt;Retirement_Age-1,E140/(1+Inflation),0)),0)</f>
        <v>0</v>
      </c>
      <c r="F139" s="5">
        <f t="shared" si="18"/>
        <v>0</v>
      </c>
      <c r="G139" s="5">
        <f t="shared" si="19"/>
        <v>0</v>
      </c>
      <c r="H139" s="5">
        <f t="shared" si="20"/>
        <v>0</v>
      </c>
      <c r="I139" s="5">
        <f t="shared" si="21"/>
        <v>0</v>
      </c>
    </row>
  </sheetData>
  <sheetProtection/>
  <mergeCells count="17">
    <mergeCell ref="B4:H4"/>
    <mergeCell ref="B13:H13"/>
    <mergeCell ref="B2:I2"/>
    <mergeCell ref="B11:H11"/>
    <mergeCell ref="B5:H5"/>
    <mergeCell ref="B3:H3"/>
    <mergeCell ref="B7:G7"/>
    <mergeCell ref="B6:G6"/>
    <mergeCell ref="H6:H7"/>
    <mergeCell ref="B19:H19"/>
    <mergeCell ref="B10:H10"/>
    <mergeCell ref="B9:H9"/>
    <mergeCell ref="B8:H8"/>
    <mergeCell ref="B16:F16"/>
    <mergeCell ref="B15:F15"/>
    <mergeCell ref="B14:F14"/>
    <mergeCell ref="B12:H12"/>
  </mergeCells>
  <conditionalFormatting sqref="B37:I139">
    <cfRule type="cellIs" priority="1" dxfId="0" operator="equal" stopIfTrue="1">
      <formula>0</formula>
    </cfRule>
  </conditionalFormatting>
  <dataValidations count="6">
    <dataValidation type="list" allowBlank="1" showInputMessage="1" showErrorMessage="1" sqref="H18">
      <formula1>"1,2,3,4,5,6,7,8,9,10,11,12,13,14,15"</formula1>
    </dataValidation>
    <dataValidation type="whole" allowBlank="1" showInputMessage="1" showErrorMessage="1" errorTitle="Age Information" error="Please enter only whole numbers for age related inputs." sqref="I3 I6 I7 I12">
      <formula1>0</formula1>
      <formula2>100</formula2>
    </dataValidation>
    <dataValidation type="decimal" allowBlank="1" showInputMessage="1" showErrorMessage="1" errorTitle="Rates" error="You did not enter a valid rate - rates can be between (50)% and 50%" sqref="I8:I10">
      <formula1>-0.5</formula1>
      <formula2>0.5</formula2>
    </dataValidation>
    <dataValidation type="whole" allowBlank="1" showInputMessage="1" showErrorMessage="1" promptTitle="Frequency" prompt="The frequency is how often this purchase will be made.  For example, purchase of a $30k automobile every 5 years would be entered as 5." errorTitle="Frequency" error="Frequency needs to be a whole number between 0 and 15." sqref="H15:H16">
      <formula1>0</formula1>
      <formula2>15</formula2>
    </dataValidation>
    <dataValidation allowBlank="1" showInputMessage="1" showErrorMessage="1" promptTitle="Annual Amount" prompt="Enter the total amount that will be spent annually; for example, purchase of a $30k automobile every 5 yrs would be entered as 30,000." sqref="G15:G16"/>
    <dataValidation type="decimal" allowBlank="1" showInputMessage="1" showErrorMessage="1" promptTitle="Inflation" prompt="Enter the inflation rate associated with this type of purchase. This rate can differ from the inflation rate above." errorTitle="Rates" error="You did not enter a valid rate - rates can be between (50)% and 50%" sqref="I15:I16">
      <formula1>-0.5</formula1>
      <formula2>0.5</formula2>
    </dataValidation>
  </dataValidations>
  <printOptions/>
  <pageMargins left="0.7" right="0.7" top="0.75" bottom="0.75" header="0.3" footer="0.3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2012-02-18T07:09:48Z</dcterms:created>
  <dcterms:modified xsi:type="dcterms:W3CDTF">2015-11-01T22:10:57Z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