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7400" windowHeight="9720" activeTab="0"/>
  </bookViews>
  <sheets>
    <sheet name="Gantt Chart" sheetId="1" r:id="rId1"/>
  </sheets>
  <definedNames>
    <definedName name="_xlnm._FilterDatabase" localSheetId="0" hidden="1">'Gantt Chart'!$B$15:$I$15</definedName>
    <definedName name="_xlfn.COUNTIFS" hidden="1">#NAME?</definedName>
    <definedName name="_xlfn.IFERROR" hidden="1">#NAME?</definedName>
    <definedName name="Complete" localSheetId="0">'Gantt Chart'!#REF!</definedName>
    <definedName name="Complete">#REF!</definedName>
    <definedName name="_xlnm.Print_Area" localSheetId="0">'Gantt Chart'!$B$6:$AG$42</definedName>
  </definedNames>
  <calcPr fullCalcOnLoad="1"/>
</workbook>
</file>

<file path=xl/sharedStrings.xml><?xml version="1.0" encoding="utf-8"?>
<sst xmlns="http://schemas.openxmlformats.org/spreadsheetml/2006/main" count="78" uniqueCount="37">
  <si>
    <t>Start Date</t>
  </si>
  <si>
    <t>End Date</t>
  </si>
  <si>
    <t>Beginning Date</t>
  </si>
  <si>
    <t>Today</t>
  </si>
  <si>
    <t>Gantt Chart Dates</t>
  </si>
  <si>
    <t>Complete</t>
  </si>
  <si>
    <t>%</t>
  </si>
  <si>
    <t>End</t>
  </si>
  <si>
    <t>Start</t>
  </si>
  <si>
    <t>Time Period</t>
  </si>
  <si>
    <t>WBS</t>
  </si>
  <si>
    <t>Resource</t>
  </si>
  <si>
    <t>Task</t>
  </si>
  <si>
    <t>Task 1</t>
  </si>
  <si>
    <t>Sub-Task 1</t>
  </si>
  <si>
    <t>Sub-Task 2</t>
  </si>
  <si>
    <t>Sub-Sub-Task 1</t>
  </si>
  <si>
    <t>Sub-Sub-Task 2</t>
  </si>
  <si>
    <t>Sub-Sub-Task 3</t>
  </si>
  <si>
    <t>Sub-Sub-Task 4</t>
  </si>
  <si>
    <t>Task 2</t>
  </si>
  <si>
    <t>Sub-Task 3</t>
  </si>
  <si>
    <t>Sub-Task 4</t>
  </si>
  <si>
    <t>Task 3</t>
  </si>
  <si>
    <t>Task 4</t>
  </si>
  <si>
    <t>Task 5</t>
  </si>
  <si>
    <t>Duration</t>
  </si>
  <si>
    <t>Name</t>
  </si>
  <si>
    <t>Task Owner</t>
  </si>
  <si>
    <r>
      <rPr>
        <b/>
        <sz val="9"/>
        <color indexed="8"/>
        <rFont val="Calibri"/>
        <family val="2"/>
      </rPr>
      <t>Red</t>
    </r>
    <r>
      <rPr>
        <sz val="9"/>
        <color theme="1"/>
        <rFont val="Calibri"/>
        <family val="2"/>
      </rPr>
      <t xml:space="preserve"> - Current Month/Week/Day</t>
    </r>
  </si>
  <si>
    <r>
      <rPr>
        <b/>
        <sz val="9"/>
        <color indexed="8"/>
        <rFont val="Calibri"/>
        <family val="2"/>
      </rPr>
      <t>Blue</t>
    </r>
    <r>
      <rPr>
        <sz val="9"/>
        <color theme="1"/>
        <rFont val="Calibri"/>
        <family val="2"/>
      </rPr>
      <t xml:space="preserve"> - Project Duration</t>
    </r>
  </si>
  <si>
    <r>
      <rPr>
        <b/>
        <sz val="9"/>
        <color indexed="8"/>
        <rFont val="Calibri"/>
        <family val="2"/>
      </rPr>
      <t>Green</t>
    </r>
    <r>
      <rPr>
        <sz val="9"/>
        <color theme="1"/>
        <rFont val="Calibri"/>
        <family val="2"/>
      </rPr>
      <t xml:space="preserve"> - Complete Project</t>
    </r>
  </si>
  <si>
    <t>Level</t>
  </si>
  <si>
    <t>P</t>
  </si>
  <si>
    <t>A</t>
  </si>
  <si>
    <t>B</t>
  </si>
  <si>
    <t>Daily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</si>
</sst>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39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57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sz val="9"/>
      <color indexed="10"/>
      <name val="Calibri"/>
      <family val="2"/>
    </font>
    <font>
      <b/>
      <sz val="9"/>
      <color indexed="13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3" fillId="0" borderId="0" xfId="0" applyNumberFormat="1" applyFont="1" applyFill="1" applyAlignment="1" applyProtection="1">
      <alignment textRotation="30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4" fontId="4" fillId="33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 horizontal="center"/>
      <protection/>
    </xf>
    <xf numFmtId="0" fontId="36" fillId="0" borderId="0" xfId="0" applyFont="1" applyAlignment="1" applyProtection="1">
      <alignment horizontal="center"/>
      <protection/>
    </xf>
    <xf numFmtId="0" fontId="36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5" fillId="34" borderId="14" xfId="0" applyFont="1" applyFill="1" applyBorder="1" applyAlignment="1" applyProtection="1">
      <alignment horizontal="left"/>
      <protection/>
    </xf>
    <xf numFmtId="0" fontId="25" fillId="34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 indent="1"/>
      <protection/>
    </xf>
    <xf numFmtId="0" fontId="0" fillId="0" borderId="14" xfId="0" applyBorder="1" applyAlignment="1" applyProtection="1">
      <alignment/>
      <protection/>
    </xf>
    <xf numFmtId="14" fontId="0" fillId="0" borderId="14" xfId="0" applyNumberFormat="1" applyBorder="1" applyAlignment="1" applyProtection="1">
      <alignment horizontal="center"/>
      <protection/>
    </xf>
    <xf numFmtId="0" fontId="0" fillId="4" borderId="14" xfId="0" applyNumberFormat="1" applyFill="1" applyBorder="1" applyAlignment="1" applyProtection="1">
      <alignment horizontal="center"/>
      <protection/>
    </xf>
    <xf numFmtId="9" fontId="0" fillId="0" borderId="14" xfId="57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 indent="2"/>
      <protection/>
    </xf>
    <xf numFmtId="0" fontId="0" fillId="0" borderId="15" xfId="0" applyBorder="1" applyAlignment="1" applyProtection="1">
      <alignment horizontal="left" indent="1"/>
      <protection/>
    </xf>
    <xf numFmtId="0" fontId="0" fillId="0" borderId="15" xfId="0" applyBorder="1" applyAlignment="1" applyProtection="1">
      <alignment/>
      <protection/>
    </xf>
    <xf numFmtId="14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9" fontId="0" fillId="0" borderId="15" xfId="57" applyFont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 indent="1"/>
      <protection/>
    </xf>
    <xf numFmtId="0" fontId="0" fillId="35" borderId="0" xfId="0" applyFill="1" applyBorder="1" applyAlignment="1" applyProtection="1">
      <alignment/>
      <protection/>
    </xf>
    <xf numFmtId="14" fontId="0" fillId="35" borderId="0" xfId="0" applyNumberForma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NumberFormat="1" applyFill="1" applyBorder="1" applyAlignment="1" applyProtection="1">
      <alignment horizontal="center"/>
      <protection/>
    </xf>
    <xf numFmtId="9" fontId="0" fillId="35" borderId="0" xfId="5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14" fontId="38" fillId="34" borderId="14" xfId="0" applyNumberFormat="1" applyFont="1" applyFill="1" applyBorder="1" applyAlignment="1" applyProtection="1">
      <alignment horizontal="center"/>
      <protection/>
    </xf>
    <xf numFmtId="0" fontId="38" fillId="34" borderId="14" xfId="0" applyNumberFormat="1" applyFont="1" applyFill="1" applyBorder="1" applyAlignment="1" applyProtection="1">
      <alignment horizontal="center"/>
      <protection/>
    </xf>
    <xf numFmtId="9" fontId="38" fillId="34" borderId="14" xfId="57" applyFont="1" applyFill="1" applyBorder="1" applyAlignment="1" applyProtection="1">
      <alignment horizontal="center"/>
      <protection/>
    </xf>
    <xf numFmtId="0" fontId="38" fillId="34" borderId="14" xfId="0" applyFont="1" applyFill="1" applyBorder="1" applyAlignment="1" applyProtection="1">
      <alignment horizontal="left"/>
      <protection/>
    </xf>
    <xf numFmtId="0" fontId="25" fillId="34" borderId="14" xfId="0" applyFont="1" applyFill="1" applyBorder="1" applyAlignment="1" applyProtection="1">
      <alignment horizontal="center"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2" fillId="36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 vertical="top"/>
      <protection/>
    </xf>
    <xf numFmtId="0" fontId="0" fillId="0" borderId="19" xfId="0" applyBorder="1" applyAlignment="1" applyProtection="1">
      <alignment horizontal="left" vertical="top"/>
      <protection/>
    </xf>
    <xf numFmtId="0" fontId="0" fillId="0" borderId="20" xfId="0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indexed="44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border>
        <left style="thin">
          <color indexed="17"/>
        </left>
        <right>
          <color indexed="63"/>
        </right>
        <top style="thin">
          <color indexed="17"/>
        </top>
        <bottom>
          <color indexed="63"/>
        </bottom>
      </border>
    </dxf>
    <dxf>
      <border>
        <left style="thin">
          <color rgb="FF008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1562100</xdr:colOff>
      <xdr:row>4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showGridLines="0" tabSelected="1" workbookViewId="0" topLeftCell="A1">
      <pane xSplit="9" ySplit="15" topLeftCell="J16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E4" sqref="E4"/>
    </sheetView>
  </sheetViews>
  <sheetFormatPr defaultColWidth="9.33203125" defaultRowHeight="12" outlineLevelRow="1"/>
  <cols>
    <col min="1" max="1" width="3" style="20" customWidth="1"/>
    <col min="2" max="3" width="7.5" style="6" customWidth="1"/>
    <col min="4" max="4" width="30" style="6" customWidth="1"/>
    <col min="5" max="5" width="14.16015625" style="6" customWidth="1"/>
    <col min="6" max="6" width="14.66015625" style="6" customWidth="1"/>
    <col min="7" max="7" width="13" style="6" customWidth="1"/>
    <col min="8" max="8" width="14.5" style="6" customWidth="1"/>
    <col min="9" max="9" width="13.66015625" style="6" customWidth="1"/>
    <col min="10" max="102" width="5.33203125" style="6" customWidth="1"/>
    <col min="103" max="16384" width="9.33203125" style="6" customWidth="1"/>
  </cols>
  <sheetData>
    <row r="1" spans="7:33" ht="12.75" customHeight="1" hidden="1">
      <c r="G1" s="6">
        <v>1</v>
      </c>
      <c r="I1" s="7">
        <v>6</v>
      </c>
      <c r="J1" s="8">
        <f>IF($D$7="Monthly",DATE(YEAR($E$10),MONTH($E$10)+I1,1),IF($D$7="Weekly",DATE(YEAR($E$10),MONTH($E$10),DAY($E$10)+I1*7),DATE(YEAR(E10),MONTH(E10),DAY(E10)+I1)))</f>
        <v>42295</v>
      </c>
      <c r="K1" s="8">
        <f>IF($D$7="Daily",J1+1,IF($D$7="Weekly",J1+7,DATE(YEAR(J1),MONTH(J1)+1,1)))</f>
        <v>42296</v>
      </c>
      <c r="L1" s="8">
        <f aca="true" t="shared" si="0" ref="L1:AG1">IF($D$7="Daily",K1+1,IF($D$7="Weekly",K1+7,DATE(YEAR(K1),MONTH(K1)+1,1)))</f>
        <v>42297</v>
      </c>
      <c r="M1" s="8">
        <f t="shared" si="0"/>
        <v>42298</v>
      </c>
      <c r="N1" s="8">
        <f t="shared" si="0"/>
        <v>42299</v>
      </c>
      <c r="O1" s="8">
        <f t="shared" si="0"/>
        <v>42300</v>
      </c>
      <c r="P1" s="8">
        <f t="shared" si="0"/>
        <v>42301</v>
      </c>
      <c r="Q1" s="8">
        <f t="shared" si="0"/>
        <v>42302</v>
      </c>
      <c r="R1" s="8">
        <f t="shared" si="0"/>
        <v>42303</v>
      </c>
      <c r="S1" s="8">
        <f t="shared" si="0"/>
        <v>42304</v>
      </c>
      <c r="T1" s="8">
        <f t="shared" si="0"/>
        <v>42305</v>
      </c>
      <c r="U1" s="8">
        <f t="shared" si="0"/>
        <v>42306</v>
      </c>
      <c r="V1" s="8">
        <f t="shared" si="0"/>
        <v>42307</v>
      </c>
      <c r="W1" s="8">
        <f t="shared" si="0"/>
        <v>42308</v>
      </c>
      <c r="X1" s="8">
        <f t="shared" si="0"/>
        <v>42309</v>
      </c>
      <c r="Y1" s="8">
        <f t="shared" si="0"/>
        <v>42310</v>
      </c>
      <c r="Z1" s="8">
        <f t="shared" si="0"/>
        <v>42311</v>
      </c>
      <c r="AA1" s="8">
        <f t="shared" si="0"/>
        <v>42312</v>
      </c>
      <c r="AB1" s="8">
        <f t="shared" si="0"/>
        <v>42313</v>
      </c>
      <c r="AC1" s="8">
        <f t="shared" si="0"/>
        <v>42314</v>
      </c>
      <c r="AD1" s="8">
        <f t="shared" si="0"/>
        <v>42315</v>
      </c>
      <c r="AE1" s="8">
        <f t="shared" si="0"/>
        <v>42316</v>
      </c>
      <c r="AF1" s="8">
        <f t="shared" si="0"/>
        <v>42317</v>
      </c>
      <c r="AG1" s="8">
        <f t="shared" si="0"/>
        <v>42318</v>
      </c>
    </row>
    <row r="2" spans="9:33" ht="12" customHeight="1"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9:33" ht="12" customHeight="1"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5:33" ht="12">
      <c r="E4" s="9"/>
      <c r="F4" s="9"/>
      <c r="G4" s="9"/>
      <c r="H4" s="9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5:33" ht="12">
      <c r="E5" s="9"/>
      <c r="F5" s="9"/>
      <c r="G5" s="9"/>
      <c r="H5" s="9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4:33" ht="12" thickBot="1">
      <c r="D6" s="10" t="s">
        <v>9</v>
      </c>
      <c r="E6" s="9"/>
      <c r="F6" s="9"/>
      <c r="G6" s="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4:33" ht="12" thickBot="1">
      <c r="D7" s="1" t="s">
        <v>36</v>
      </c>
      <c r="E7" s="9"/>
      <c r="F7" s="9"/>
      <c r="G7" s="9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5:33" ht="12.75" thickBot="1">
      <c r="E8" s="9"/>
      <c r="F8" s="9"/>
      <c r="G8" s="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4:11" ht="12.75" thickBot="1">
      <c r="D9" s="50" t="s">
        <v>4</v>
      </c>
      <c r="E9" s="51"/>
      <c r="G9" s="52" t="s">
        <v>29</v>
      </c>
      <c r="H9" s="53"/>
      <c r="I9" s="54"/>
      <c r="J9" s="11"/>
      <c r="K9" s="11"/>
    </row>
    <row r="10" spans="4:11" ht="12">
      <c r="D10" s="12" t="s">
        <v>2</v>
      </c>
      <c r="E10" s="13">
        <f ca="1">TODAY()-20</f>
        <v>42289</v>
      </c>
      <c r="G10" s="52" t="s">
        <v>30</v>
      </c>
      <c r="H10" s="53"/>
      <c r="I10" s="54"/>
      <c r="J10" s="11"/>
      <c r="K10" s="11"/>
    </row>
    <row r="11" spans="4:11" ht="12">
      <c r="D11" s="14" t="s">
        <v>3</v>
      </c>
      <c r="E11" s="15">
        <f ca="1">TODAY()</f>
        <v>42309</v>
      </c>
      <c r="G11" s="52" t="s">
        <v>31</v>
      </c>
      <c r="H11" s="53"/>
      <c r="I11" s="54"/>
      <c r="J11" s="11"/>
      <c r="K11" s="11"/>
    </row>
    <row r="12" ht="12">
      <c r="O12" s="5"/>
    </row>
    <row r="13" spans="10:33" ht="41.25" customHeight="1">
      <c r="J13" s="2" t="str">
        <f>IF($D$7="daily",TEXT(DATE(YEAR(J1),MONTH(J1),DAY(J1)),"MMM YYYY"),IF(D7="Weekly",YEAR(J1),IF(MONTH(J1)=12,"",YEAR(J1))))</f>
        <v>Oct 2015</v>
      </c>
      <c r="K13" s="2">
        <f aca="true" t="shared" si="1" ref="K13:AG13">IF($D$7="daily",IF(MONTH(K1)&lt;&gt;MONTH(J1),TEXT(DATE(YEAR(K1),MONTH(K1),DAY(K1)),"MMM YYYY"),IF(AND(MONTH(K1)=1,MONTH(K1)&lt;&gt;MONTH(J1)),TEXT(DATE(YEAR(K1),MONTH(K1),DAY(K1)),"MMM YYYY"),"")),IF(AND(MONTH(K1)=1,MONTH(K1)&lt;&gt;MONTH(J1)),YEAR(K1),""))</f>
      </c>
      <c r="L13" s="2">
        <f t="shared" si="1"/>
      </c>
      <c r="M13" s="2">
        <f t="shared" si="1"/>
      </c>
      <c r="N13" s="2">
        <f t="shared" si="1"/>
      </c>
      <c r="O13" s="2">
        <f t="shared" si="1"/>
      </c>
      <c r="P13" s="2">
        <f t="shared" si="1"/>
      </c>
      <c r="Q13" s="2">
        <f t="shared" si="1"/>
      </c>
      <c r="R13" s="2">
        <f t="shared" si="1"/>
      </c>
      <c r="S13" s="2">
        <f t="shared" si="1"/>
      </c>
      <c r="T13" s="2">
        <f t="shared" si="1"/>
      </c>
      <c r="U13" s="2">
        <f t="shared" si="1"/>
      </c>
      <c r="V13" s="2">
        <f t="shared" si="1"/>
      </c>
      <c r="W13" s="2">
        <f t="shared" si="1"/>
      </c>
      <c r="X13" s="2" t="str">
        <f t="shared" si="1"/>
        <v>Nov 2015</v>
      </c>
      <c r="Y13" s="2">
        <f t="shared" si="1"/>
      </c>
      <c r="Z13" s="2">
        <f t="shared" si="1"/>
      </c>
      <c r="AA13" s="2">
        <f t="shared" si="1"/>
      </c>
      <c r="AB13" s="2">
        <f t="shared" si="1"/>
      </c>
      <c r="AC13" s="2">
        <f t="shared" si="1"/>
      </c>
      <c r="AD13" s="2">
        <f t="shared" si="1"/>
      </c>
      <c r="AE13" s="2">
        <f t="shared" si="1"/>
      </c>
      <c r="AF13" s="2">
        <f t="shared" si="1"/>
      </c>
      <c r="AG13" s="2">
        <f t="shared" si="1"/>
      </c>
    </row>
    <row r="14" spans="6:33" ht="12">
      <c r="F14" s="16" t="s">
        <v>8</v>
      </c>
      <c r="G14" s="16" t="s">
        <v>7</v>
      </c>
      <c r="H14" s="17" t="s">
        <v>12</v>
      </c>
      <c r="I14" s="16" t="s">
        <v>6</v>
      </c>
      <c r="J14" s="3" t="str">
        <f aca="true" t="shared" si="2" ref="J14:AG14">IF($D$7="Daily",TEXT(WEEKDAY(J1),"DDD"),TEXT(J1,"MMM"))</f>
        <v>Sun</v>
      </c>
      <c r="K14" s="3" t="str">
        <f t="shared" si="2"/>
        <v>Mon</v>
      </c>
      <c r="L14" s="3" t="str">
        <f t="shared" si="2"/>
        <v>Tue</v>
      </c>
      <c r="M14" s="3" t="str">
        <f t="shared" si="2"/>
        <v>Wed</v>
      </c>
      <c r="N14" s="3" t="str">
        <f t="shared" si="2"/>
        <v>Thu</v>
      </c>
      <c r="O14" s="3" t="str">
        <f t="shared" si="2"/>
        <v>Fri</v>
      </c>
      <c r="P14" s="3" t="str">
        <f t="shared" si="2"/>
        <v>Sat</v>
      </c>
      <c r="Q14" s="3" t="str">
        <f t="shared" si="2"/>
        <v>Sun</v>
      </c>
      <c r="R14" s="3" t="str">
        <f t="shared" si="2"/>
        <v>Mon</v>
      </c>
      <c r="S14" s="3" t="str">
        <f t="shared" si="2"/>
        <v>Tue</v>
      </c>
      <c r="T14" s="3" t="str">
        <f t="shared" si="2"/>
        <v>Wed</v>
      </c>
      <c r="U14" s="3" t="str">
        <f t="shared" si="2"/>
        <v>Thu</v>
      </c>
      <c r="V14" s="3" t="str">
        <f t="shared" si="2"/>
        <v>Fri</v>
      </c>
      <c r="W14" s="3" t="str">
        <f t="shared" si="2"/>
        <v>Sat</v>
      </c>
      <c r="X14" s="3" t="str">
        <f t="shared" si="2"/>
        <v>Sun</v>
      </c>
      <c r="Y14" s="3" t="str">
        <f t="shared" si="2"/>
        <v>Mon</v>
      </c>
      <c r="Z14" s="3" t="str">
        <f t="shared" si="2"/>
        <v>Tue</v>
      </c>
      <c r="AA14" s="3" t="str">
        <f t="shared" si="2"/>
        <v>Wed</v>
      </c>
      <c r="AB14" s="3" t="str">
        <f t="shared" si="2"/>
        <v>Thu</v>
      </c>
      <c r="AC14" s="3" t="str">
        <f t="shared" si="2"/>
        <v>Fri</v>
      </c>
      <c r="AD14" s="3" t="str">
        <f t="shared" si="2"/>
        <v>Sat</v>
      </c>
      <c r="AE14" s="3" t="str">
        <f t="shared" si="2"/>
        <v>Sun</v>
      </c>
      <c r="AF14" s="3" t="str">
        <f t="shared" si="2"/>
        <v>Mon</v>
      </c>
      <c r="AG14" s="3" t="str">
        <f t="shared" si="2"/>
        <v>Tue</v>
      </c>
    </row>
    <row r="15" spans="2:33" ht="12">
      <c r="B15" s="18" t="s">
        <v>32</v>
      </c>
      <c r="C15" s="18" t="s">
        <v>10</v>
      </c>
      <c r="D15" s="19" t="s">
        <v>12</v>
      </c>
      <c r="E15" s="19" t="s">
        <v>11</v>
      </c>
      <c r="F15" s="19" t="s">
        <v>0</v>
      </c>
      <c r="G15" s="19" t="s">
        <v>1</v>
      </c>
      <c r="H15" s="18" t="s">
        <v>26</v>
      </c>
      <c r="I15" s="19" t="s">
        <v>5</v>
      </c>
      <c r="J15" s="4">
        <f aca="true" t="shared" si="3" ref="J15:AG15">IF($D$7="Monthly","",DAY(J1))</f>
        <v>18</v>
      </c>
      <c r="K15" s="4">
        <f t="shared" si="3"/>
        <v>19</v>
      </c>
      <c r="L15" s="4">
        <f t="shared" si="3"/>
        <v>20</v>
      </c>
      <c r="M15" s="4">
        <f t="shared" si="3"/>
        <v>21</v>
      </c>
      <c r="N15" s="4">
        <f t="shared" si="3"/>
        <v>22</v>
      </c>
      <c r="O15" s="4">
        <f t="shared" si="3"/>
        <v>23</v>
      </c>
      <c r="P15" s="4">
        <f t="shared" si="3"/>
        <v>24</v>
      </c>
      <c r="Q15" s="4">
        <f t="shared" si="3"/>
        <v>25</v>
      </c>
      <c r="R15" s="4">
        <f t="shared" si="3"/>
        <v>26</v>
      </c>
      <c r="S15" s="4">
        <f t="shared" si="3"/>
        <v>27</v>
      </c>
      <c r="T15" s="4">
        <f t="shared" si="3"/>
        <v>28</v>
      </c>
      <c r="U15" s="4">
        <f t="shared" si="3"/>
        <v>29</v>
      </c>
      <c r="V15" s="4">
        <f t="shared" si="3"/>
        <v>30</v>
      </c>
      <c r="W15" s="4">
        <f t="shared" si="3"/>
        <v>31</v>
      </c>
      <c r="X15" s="4">
        <f t="shared" si="3"/>
        <v>1</v>
      </c>
      <c r="Y15" s="4">
        <f t="shared" si="3"/>
        <v>2</v>
      </c>
      <c r="Z15" s="4">
        <f t="shared" si="3"/>
        <v>3</v>
      </c>
      <c r="AA15" s="4">
        <f t="shared" si="3"/>
        <v>4</v>
      </c>
      <c r="AB15" s="4">
        <f t="shared" si="3"/>
        <v>5</v>
      </c>
      <c r="AC15" s="4">
        <f t="shared" si="3"/>
        <v>6</v>
      </c>
      <c r="AD15" s="4">
        <f t="shared" si="3"/>
        <v>7</v>
      </c>
      <c r="AE15" s="4">
        <f t="shared" si="3"/>
        <v>8</v>
      </c>
      <c r="AF15" s="4">
        <f t="shared" si="3"/>
        <v>9</v>
      </c>
      <c r="AG15" s="4">
        <f t="shared" si="3"/>
        <v>10</v>
      </c>
    </row>
    <row r="16" spans="1:33" ht="12">
      <c r="A16" s="20">
        <v>1</v>
      </c>
      <c r="B16" s="49" t="s">
        <v>33</v>
      </c>
      <c r="C16" s="48">
        <f>COUNT($A$15:A16)</f>
        <v>1</v>
      </c>
      <c r="D16" s="22" t="s">
        <v>13</v>
      </c>
      <c r="E16" s="22" t="s">
        <v>28</v>
      </c>
      <c r="F16" s="45">
        <f ca="1">IF(F17=0,"Formula",MIN(OFFSET(F17,,,MATCH($A16+1,$A16:$A501,0)-2)))</f>
        <v>42209</v>
      </c>
      <c r="G16" s="45">
        <f ca="1">IF(G17=0,"Formula",MAX(OFFSET(G17,,,MATCH($A16+1,$A16:$A501,0)-2)))</f>
        <v>42409</v>
      </c>
      <c r="H16" s="46">
        <f>IF(G16="","Formula",IF($G$1=2,G16-F16,NETWORKDAYS(F16,G16)))</f>
        <v>143</v>
      </c>
      <c r="I16" s="47">
        <f>IF(H16="","Formula",SUMPRODUCT(H17:H20,I17:I20)/SUM(H17:H20))</f>
        <v>0.647766323024055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2:33" ht="12" outlineLevel="1">
      <c r="B17" s="23" t="s">
        <v>34</v>
      </c>
      <c r="C17" s="24" t="str">
        <f ca="1">IF(B17="A",COUNT($A$15:$A17)&amp;"."&amp;COUNTIF((OFFSET($B$15,MATCH(COUNT($A$15:A17),$A$15:A17),,MAX(ROW()-16-MATCH(COUNT($A$15:A17),$A$15:A17),1))):B17,"A"),IF(AND(B17="B",LEN(OFFSET(C17,-1,,))&lt;4),LEFT(OFFSET(C17,-1,,),3)&amp;"."&amp;1,IF(AND(B17="B",LEN(OFFSET(C17,-1,,))=5),LEFT(OFFSET(C17,-1,,),4)&amp;RIGHT(OFFSET(C17,-1,,),1)+1,"LEVEL?")))</f>
        <v>1.1</v>
      </c>
      <c r="D17" s="25" t="s">
        <v>14</v>
      </c>
      <c r="E17" s="26" t="s">
        <v>27</v>
      </c>
      <c r="F17" s="27">
        <f ca="1">TODAY()-100</f>
        <v>42209</v>
      </c>
      <c r="G17" s="27">
        <f ca="1">TODAY()+3</f>
        <v>42312</v>
      </c>
      <c r="H17" s="28">
        <f>IF(G17="","Formula",IF($G$1=2,G17-F17,NETWORKDAYS(F17,G17)))</f>
        <v>74</v>
      </c>
      <c r="I17" s="29">
        <v>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2:33" ht="12" outlineLevel="1">
      <c r="B18" s="23" t="s">
        <v>34</v>
      </c>
      <c r="C18" s="24" t="str">
        <f ca="1">IF(B18="A",COUNT($A$15:$A18)&amp;"."&amp;COUNTIF((OFFSET($B$15,MATCH(COUNT($A$15:A18),$A$15:A18),,MAX(ROW()-16-MATCH(COUNT($A$15:A18),$A$15:A18),1))):B18,"A"),IF(AND(B18="B",LEN(OFFSET(C18,-1,,))&lt;4),LEFT(OFFSET(C18,-1,,),3)&amp;"."&amp;1,IF(AND(B18="B",LEN(OFFSET(C18,-1,,))=5),LEFT(OFFSET(C18,-1,,),4)&amp;RIGHT(OFFSET(C18,-1,,),1)+1,"LEVEL?")))</f>
        <v>1.2</v>
      </c>
      <c r="D18" s="25" t="s">
        <v>15</v>
      </c>
      <c r="E18" s="26" t="s">
        <v>27</v>
      </c>
      <c r="F18" s="27">
        <f ca="1">TODAY()-80</f>
        <v>42229</v>
      </c>
      <c r="G18" s="27">
        <f ca="1">TODAY()+12</f>
        <v>42321</v>
      </c>
      <c r="H18" s="28">
        <f>IF(G18="","Formula",IF($G$1=2,G18-F18,NETWORKDAYS(F18,G18)))</f>
        <v>67</v>
      </c>
      <c r="I18" s="29">
        <v>0.75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2:33" ht="12" outlineLevel="1">
      <c r="B19" s="23" t="s">
        <v>35</v>
      </c>
      <c r="C19" s="24" t="str">
        <f ca="1">IF(B19="A",COUNT($A$15:$A19)&amp;"."&amp;COUNTIF((OFFSET($B$15,MATCH(COUNT($A$15:A19),$A$15:A19),,MAX(ROW()-16-MATCH(COUNT($A$15:A19),$A$15:A19),1))):B19,"A"),IF(AND(B19="B",LEN(OFFSET(C19,-1,,))&lt;4),LEFT(OFFSET(C19,-1,,),3)&amp;"."&amp;1,IF(AND(B19="B",LEN(OFFSET(C19,-1,,))=5),LEFT(OFFSET(C19,-1,,),4)&amp;RIGHT(OFFSET(C19,-1,,),1)+1,"LEVEL?")))</f>
        <v>1.2.1</v>
      </c>
      <c r="D19" s="30" t="s">
        <v>16</v>
      </c>
      <c r="E19" s="26" t="s">
        <v>27</v>
      </c>
      <c r="F19" s="27">
        <f ca="1">TODAY()-50</f>
        <v>42259</v>
      </c>
      <c r="G19" s="27">
        <f ca="1">TODAY()+100</f>
        <v>42409</v>
      </c>
      <c r="H19" s="28">
        <f>IF(G19="","Formula",IF($G$1=2,G19-F19,NETWORKDAYS(F19,G19)))</f>
        <v>107</v>
      </c>
      <c r="I19" s="29">
        <v>0.5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2:33" ht="12" outlineLevel="1">
      <c r="B20" s="23" t="s">
        <v>35</v>
      </c>
      <c r="C20" s="24" t="str">
        <f ca="1">IF(B20="A",COUNT($A$15:$A20)&amp;"."&amp;COUNTIF((OFFSET($B$15,MATCH(COUNT($A$15:A20),$A$15:A20),,MAX(ROW()-16-MATCH(COUNT($A$15:A20),$A$15:A20),1))):B20,"A"),IF(AND(B20="B",LEN(OFFSET(C20,-1,,))&lt;4),LEFT(OFFSET(C20,-1,,),3)&amp;"."&amp;1,IF(AND(B20="B",LEN(OFFSET(C20,-1,,))=5),LEFT(OFFSET(C20,-1,,),4)&amp;RIGHT(OFFSET(C20,-1,,),1)+1,"LEVEL?")))</f>
        <v>1.2.2</v>
      </c>
      <c r="D20" s="30" t="s">
        <v>17</v>
      </c>
      <c r="E20" s="26" t="s">
        <v>27</v>
      </c>
      <c r="F20" s="27">
        <f ca="1">TODAY()-30</f>
        <v>42279</v>
      </c>
      <c r="G20" s="27">
        <f ca="1">TODAY()+30</f>
        <v>42339</v>
      </c>
      <c r="H20" s="28">
        <f>IF(G20="","Formula",IF($G$1=2,G20-F20,NETWORKDAYS(F20,G20)))</f>
        <v>43</v>
      </c>
      <c r="I20" s="29">
        <v>0.25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2:33" ht="12" outlineLevel="1">
      <c r="B21" s="23" t="s">
        <v>34</v>
      </c>
      <c r="C21" s="24" t="str">
        <f ca="1">IF(B21="A",COUNT($A$15:$A21)&amp;"."&amp;COUNTIF((OFFSET($B$15,MATCH(COUNT($A$15:A21),$A$15:A21),,MAX(ROW()-16-MATCH(COUNT($A$15:A21),$A$15:A21),1))):B21,"A"),IF(AND(B21="B",LEN(OFFSET(C21,-1,,))&lt;4),LEFT(OFFSET(C21,-1,,),3)&amp;"."&amp;1,IF(AND(B21="B",LEN(OFFSET(C21,-1,,))=5),LEFT(OFFSET(C21,-1,,),4)&amp;RIGHT(OFFSET(C21,-1,,),1)+1,"LEVEL?")))</f>
        <v>1.3</v>
      </c>
      <c r="D21" s="25" t="s">
        <v>21</v>
      </c>
      <c r="E21" s="26"/>
      <c r="F21" s="27"/>
      <c r="G21" s="27"/>
      <c r="H21" s="28"/>
      <c r="I21" s="2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3" ht="12">
      <c r="A22" s="20">
        <f>COUNT($A$16:$A20)+1</f>
        <v>2</v>
      </c>
      <c r="B22" s="49" t="s">
        <v>33</v>
      </c>
      <c r="C22" s="48">
        <f>COUNT($A$15:A22)</f>
        <v>2</v>
      </c>
      <c r="D22" s="21" t="s">
        <v>20</v>
      </c>
      <c r="E22" s="22"/>
      <c r="F22" s="45">
        <f ca="1">IF(F23=0,"Formula",MIN(OFFSET(F23,,,MATCH($A22+1,$A22:$A506,0)-2)))</f>
        <v>42189</v>
      </c>
      <c r="G22" s="45">
        <f ca="1">IF(G23=0,"Formula",MAX(OFFSET(G23,,,MATCH($A22+1,$A22:$A506,0)-2)))</f>
        <v>42319</v>
      </c>
      <c r="H22" s="46">
        <f aca="true" t="shared" si="4" ref="H22:H27">IF(G22="","Formula",IF($G$1=2,G22-F22,NETWORKDAYS(F22,G22)))</f>
        <v>93</v>
      </c>
      <c r="I22" s="47">
        <f>IF(H22="","Formula",SUMPRODUCT(H23:H26,I23:I26)/SUM(H23:H26))</f>
        <v>0.01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3" ht="12" outlineLevel="1">
      <c r="B23" s="23" t="s">
        <v>34</v>
      </c>
      <c r="C23" s="24" t="str">
        <f ca="1">IF(B23="A",COUNT($A$15:$A23)&amp;"."&amp;COUNTIF((OFFSET($B$15,MATCH(COUNT($A$15:A23),$A$15:A23),,MAX(ROW()-16-MATCH(COUNT($A$15:A23),$A$15:A23),1))):B23,"A"),IF(AND(B23="B",LEN(OFFSET(C23,-1,,))&lt;4),LEFT(OFFSET(C23,-1,,),3)&amp;"."&amp;1,IF(AND(B23="B",LEN(OFFSET(C23,-1,,))=5),LEFT(OFFSET(C23,-1,,),4)&amp;RIGHT(OFFSET(C23,-1,,),1)+1,"LEVEL?")))</f>
        <v>2.1</v>
      </c>
      <c r="D23" s="25" t="s">
        <v>14</v>
      </c>
      <c r="E23" s="26" t="s">
        <v>27</v>
      </c>
      <c r="F23" s="27">
        <f ca="1">TODAY()-120</f>
        <v>42189</v>
      </c>
      <c r="G23" s="27">
        <f ca="1">TODAY()+10</f>
        <v>42319</v>
      </c>
      <c r="H23" s="28">
        <f t="shared" si="4"/>
        <v>93</v>
      </c>
      <c r="I23" s="29">
        <v>0.01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ht="12" outlineLevel="1">
      <c r="B24" s="23" t="s">
        <v>35</v>
      </c>
      <c r="C24" s="24" t="str">
        <f ca="1">IF(B24="A",COUNT($A$15:$A24)&amp;"."&amp;COUNTIF((OFFSET($B$15,MATCH(COUNT($A$15:A24),$A$15:A24),,MAX(ROW()-16-MATCH(COUNT($A$15:A24),$A$15:A24),1))):B24,"A"),IF(AND(B24="B",LEN(OFFSET(C24,-1,,))&lt;4),LEFT(OFFSET(C24,-1,,),3)&amp;"."&amp;1,IF(AND(B24="B",LEN(OFFSET(C24,-1,,))=5),LEFT(OFFSET(C24,-1,,),4)&amp;RIGHT(OFFSET(C24,-1,,),1)+1,"LEVEL?")))</f>
        <v>2.1.1</v>
      </c>
      <c r="D24" s="30" t="s">
        <v>16</v>
      </c>
      <c r="E24" s="26"/>
      <c r="F24" s="23"/>
      <c r="G24" s="23"/>
      <c r="H24" s="28" t="str">
        <f t="shared" si="4"/>
        <v>Formula</v>
      </c>
      <c r="I24" s="2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2:33" ht="12" outlineLevel="1">
      <c r="B25" s="23" t="s">
        <v>35</v>
      </c>
      <c r="C25" s="24" t="str">
        <f ca="1">IF(B25="A",COUNT($A$15:$A25)&amp;"."&amp;COUNTIF((OFFSET($B$15,MATCH(COUNT($A$15:A25),$A$15:A25),,MAX(ROW()-16-MATCH(COUNT($A$15:A25),$A$15:A25),1))):B25,"A"),IF(AND(B25="B",LEN(OFFSET(C25,-1,,))&lt;4),LEFT(OFFSET(C25,-1,,),3)&amp;"."&amp;1,IF(AND(B25="B",LEN(OFFSET(C25,-1,,))=5),LEFT(OFFSET(C25,-1,,),4)&amp;RIGHT(OFFSET(C25,-1,,),1)+1,"LEVEL?")))</f>
        <v>2.1.2</v>
      </c>
      <c r="D25" s="30" t="s">
        <v>17</v>
      </c>
      <c r="E25" s="26"/>
      <c r="F25" s="23"/>
      <c r="G25" s="23"/>
      <c r="H25" s="28" t="str">
        <f t="shared" si="4"/>
        <v>Formula</v>
      </c>
      <c r="I25" s="2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2:33" ht="12" outlineLevel="1">
      <c r="B26" s="23" t="s">
        <v>35</v>
      </c>
      <c r="C26" s="24" t="str">
        <f ca="1">IF(B26="A",COUNT($A$15:$A26)&amp;"."&amp;COUNTIF((OFFSET($B$15,MATCH(COUNT($A$15:A26),$A$15:A26),,MAX(ROW()-16-MATCH(COUNT($A$15:A26),$A$15:A26),1))):B26,"A"),IF(AND(B26="B",LEN(OFFSET(C26,-1,,))&lt;4),LEFT(OFFSET(C26,-1,,),3)&amp;"."&amp;1,IF(AND(B26="B",LEN(OFFSET(C26,-1,,))=5),LEFT(OFFSET(C26,-1,,),4)&amp;RIGHT(OFFSET(C26,-1,,),1)+1,"LEVEL?")))</f>
        <v>2.1.3</v>
      </c>
      <c r="D26" s="30" t="s">
        <v>18</v>
      </c>
      <c r="E26" s="26"/>
      <c r="F26" s="23"/>
      <c r="G26" s="23"/>
      <c r="H26" s="28" t="str">
        <f t="shared" si="4"/>
        <v>Formula</v>
      </c>
      <c r="I26" s="29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2:33" ht="12" outlineLevel="1">
      <c r="B27" s="23" t="s">
        <v>35</v>
      </c>
      <c r="C27" s="24" t="str">
        <f ca="1">IF(B27="A",COUNT($A$15:$A27)&amp;"."&amp;COUNTIF((OFFSET($B$15,MATCH(COUNT($A$15:A27),$A$15:A27),,MAX(ROW()-16-MATCH(COUNT($A$15:A27),$A$15:A27),1))):B27,"A"),IF(AND(B27="B",LEN(OFFSET(C27,-1,,))&lt;4),LEFT(OFFSET(C27,-1,,),3)&amp;"."&amp;1,IF(AND(B27="B",LEN(OFFSET(C27,-1,,))=5),LEFT(OFFSET(C27,-1,,),4)&amp;RIGHT(OFFSET(C27,-1,,),1)+1,"LEVEL?")))</f>
        <v>2.1.4</v>
      </c>
      <c r="D27" s="30" t="s">
        <v>19</v>
      </c>
      <c r="E27" s="26"/>
      <c r="F27" s="23"/>
      <c r="G27" s="23"/>
      <c r="H27" s="28" t="str">
        <f t="shared" si="4"/>
        <v>Formula</v>
      </c>
      <c r="I27" s="29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ht="12">
      <c r="A28" s="20">
        <f>COUNT($A$16:$A27)+1</f>
        <v>3</v>
      </c>
      <c r="B28" s="49" t="s">
        <v>33</v>
      </c>
      <c r="C28" s="48">
        <f>COUNT($A$15:A28)</f>
        <v>3</v>
      </c>
      <c r="D28" s="21" t="s">
        <v>23</v>
      </c>
      <c r="E28" s="22"/>
      <c r="F28" s="45" t="str">
        <f ca="1">IF(F29=0,"Formula",MIN(OFFSET(F29,,,MATCH($A28+1,$A28:$A512,0)-2)))</f>
        <v>Formula</v>
      </c>
      <c r="G28" s="45" t="str">
        <f ca="1">IF(G29=0,"Formula",MAX(OFFSET(G29,,,MATCH($A28+1,$A28:$A512,0)-2)))</f>
        <v>Formula</v>
      </c>
      <c r="H28" s="46" t="str">
        <f>IF(G28="formula","Formula",IF($G$1=2,G28-F28,NETWORKDAYS(F28,G28)))</f>
        <v>Formula</v>
      </c>
      <c r="I28" s="47" t="str">
        <f>IF(H28="Formula","Formula",SUMPRODUCT(H29:H32,I29:I32)/SUM(H29:H32))</f>
        <v>Formula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2:33" ht="12" outlineLevel="1">
      <c r="B29" s="23" t="s">
        <v>34</v>
      </c>
      <c r="C29" s="24" t="str">
        <f ca="1">IF(B29="A",COUNT($A$15:$A29)&amp;"."&amp;COUNTIF((OFFSET($B$15,MATCH(COUNT($A$15:A29),$A$15:A29),,MAX(ROW()-16-MATCH(COUNT($A$15:A29),$A$15:A29),1))):B29,"A"),IF(AND(B29="B",LEN(OFFSET(C29,-1,,))&lt;4),LEFT(OFFSET(C29,-1,,),3)&amp;"."&amp;1,IF(AND(B29="B",LEN(OFFSET(C29,-1,,))=5),LEFT(OFFSET(C29,-1,,),4)&amp;RIGHT(OFFSET(C29,-1,,),1)+1,"LEVEL?")))</f>
        <v>3.1</v>
      </c>
      <c r="D29" s="25" t="s">
        <v>14</v>
      </c>
      <c r="E29" s="26"/>
      <c r="F29" s="23"/>
      <c r="G29" s="23"/>
      <c r="H29" s="28" t="str">
        <f aca="true" t="shared" si="5" ref="H29:H34">IF(G29="","Formula",IF($G$1=2,G29-F29,NETWORKDAYS(F29,G29)))</f>
        <v>Formula</v>
      </c>
      <c r="I29" s="29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2:33" ht="12" outlineLevel="1">
      <c r="B30" s="23" t="s">
        <v>34</v>
      </c>
      <c r="C30" s="24" t="str">
        <f ca="1">IF(B30="A",COUNT($A$15:$A30)&amp;"."&amp;COUNTIF((OFFSET($B$15,MATCH(COUNT($A$15:A30),$A$15:A30),,MAX(ROW()-16-MATCH(COUNT($A$15:A30),$A$15:A30),1))):B30,"A"),IF(AND(B30="B",LEN(OFFSET(C30,-1,,))&lt;4),LEFT(OFFSET(C30,-1,,),3)&amp;"."&amp;1,IF(AND(B30="B",LEN(OFFSET(C30,-1,,))=5),LEFT(OFFSET(C30,-1,,),4)&amp;RIGHT(OFFSET(C30,-1,,),1)+1,"LEVEL?")))</f>
        <v>3.2</v>
      </c>
      <c r="D30" s="25" t="s">
        <v>15</v>
      </c>
      <c r="E30" s="26"/>
      <c r="F30" s="23"/>
      <c r="G30" s="23"/>
      <c r="H30" s="28" t="str">
        <f t="shared" si="5"/>
        <v>Formula</v>
      </c>
      <c r="I30" s="29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2:33" ht="12" outlineLevel="1">
      <c r="B31" s="23" t="s">
        <v>34</v>
      </c>
      <c r="C31" s="24" t="str">
        <f ca="1">IF(B31="A",COUNT($A$15:$A31)&amp;"."&amp;COUNTIF((OFFSET($B$15,MATCH(COUNT($A$15:A31),$A$15:A31),,MAX(ROW()-16-MATCH(COUNT($A$15:A31),$A$15:A31),1))):B31,"A"),IF(AND(B31="B",LEN(OFFSET(C31,-1,,))&lt;4),LEFT(OFFSET(C31,-1,,),3)&amp;"."&amp;1,IF(AND(B31="B",LEN(OFFSET(C31,-1,,))=5),LEFT(OFFSET(C31,-1,,),4)&amp;RIGHT(OFFSET(C31,-1,,),1)+1,"LEVEL?")))</f>
        <v>3.3</v>
      </c>
      <c r="D31" s="25" t="s">
        <v>21</v>
      </c>
      <c r="E31" s="26"/>
      <c r="F31" s="23"/>
      <c r="G31" s="23"/>
      <c r="H31" s="28" t="str">
        <f t="shared" si="5"/>
        <v>Formula</v>
      </c>
      <c r="I31" s="29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2:33" ht="12" outlineLevel="1">
      <c r="B32" s="23" t="s">
        <v>34</v>
      </c>
      <c r="C32" s="24" t="str">
        <f ca="1">IF(B32="A",COUNT($A$15:$A32)&amp;"."&amp;COUNTIF((OFFSET($B$15,MATCH(COUNT($A$15:A32),$A$15:A32),,MAX(ROW()-16-MATCH(COUNT($A$15:A32),$A$15:A32),1))):B32,"A"),IF(AND(B32="B",LEN(OFFSET(C32,-1,,))&lt;4),LEFT(OFFSET(C32,-1,,),3)&amp;"."&amp;1,IF(AND(B32="B",LEN(OFFSET(C32,-1,,))=5),LEFT(OFFSET(C32,-1,,),4)&amp;RIGHT(OFFSET(C32,-1,,),1)+1,"LEVEL?")))</f>
        <v>3.4</v>
      </c>
      <c r="D32" s="25" t="s">
        <v>22</v>
      </c>
      <c r="E32" s="26"/>
      <c r="F32" s="23"/>
      <c r="G32" s="23"/>
      <c r="H32" s="28" t="str">
        <f t="shared" si="5"/>
        <v>Formula</v>
      </c>
      <c r="I32" s="29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2:33" ht="12" outlineLevel="1">
      <c r="B33" s="23" t="s">
        <v>35</v>
      </c>
      <c r="C33" s="24" t="str">
        <f ca="1">IF(B33="A",COUNT($A$15:$A33)&amp;"."&amp;COUNTIF((OFFSET($B$15,MATCH(COUNT($A$15:A33),$A$15:A33),,MAX(ROW()-16-MATCH(COUNT($A$15:A33),$A$15:A33),1))):B33,"A"),IF(AND(B33="B",LEN(OFFSET(C33,-1,,))&lt;4),LEFT(OFFSET(C33,-1,,),3)&amp;"."&amp;1,IF(AND(B33="B",LEN(OFFSET(C33,-1,,))=5),LEFT(OFFSET(C33,-1,,),4)&amp;RIGHT(OFFSET(C33,-1,,),1)+1,"LEVEL?")))</f>
        <v>3.4.1</v>
      </c>
      <c r="D33" s="30" t="s">
        <v>16</v>
      </c>
      <c r="E33" s="26"/>
      <c r="F33" s="23"/>
      <c r="G33" s="23"/>
      <c r="H33" s="28" t="str">
        <f t="shared" si="5"/>
        <v>Formula</v>
      </c>
      <c r="I33" s="29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3" ht="12" outlineLevel="1">
      <c r="B34" s="23" t="s">
        <v>35</v>
      </c>
      <c r="C34" s="24" t="str">
        <f ca="1">IF(B34="A",COUNT($A$15:$A34)&amp;"."&amp;COUNTIF((OFFSET($B$15,MATCH(COUNT($A$15:A34),$A$15:A34),,MAX(ROW()-16-MATCH(COUNT($A$15:A34),$A$15:A34),1))):B34,"A"),IF(AND(B34="B",LEN(OFFSET(C34,-1,,))&lt;4),LEFT(OFFSET(C34,-1,,),3)&amp;"."&amp;1,IF(AND(B34="B",LEN(OFFSET(C34,-1,,))=5),LEFT(OFFSET(C34,-1,,),4)&amp;RIGHT(OFFSET(C34,-1,,),1)+1,"LEVEL?")))</f>
        <v>3.4.2</v>
      </c>
      <c r="D34" s="30" t="s">
        <v>17</v>
      </c>
      <c r="E34" s="26"/>
      <c r="F34" s="23"/>
      <c r="G34" s="23"/>
      <c r="H34" s="28" t="str">
        <f t="shared" si="5"/>
        <v>Formula</v>
      </c>
      <c r="I34" s="29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ht="12">
      <c r="A35" s="20">
        <f>COUNT($A$16:$A34)+1</f>
        <v>4</v>
      </c>
      <c r="B35" s="49" t="s">
        <v>33</v>
      </c>
      <c r="C35" s="48">
        <f>COUNT($A$15:A35)</f>
        <v>4</v>
      </c>
      <c r="D35" s="21" t="s">
        <v>24</v>
      </c>
      <c r="E35" s="22"/>
      <c r="F35" s="45" t="str">
        <f ca="1">IF(F36=0,"Formula",MIN(OFFSET(F36,,,MATCH($A35+1,$A35:$A519,0)-2)))</f>
        <v>Formula</v>
      </c>
      <c r="G35" s="45" t="str">
        <f ca="1">IF(G36=0,"Formula",MAX(OFFSET(G36,,,MATCH($A35+1,$A35:$A519,0)-2)))</f>
        <v>Formula</v>
      </c>
      <c r="H35" s="46" t="str">
        <f>IF(G35="formula","Formula",IF($G$1=2,G35-F35,NETWORKDAYS(F35,G35)))</f>
        <v>Formula</v>
      </c>
      <c r="I35" s="47" t="str">
        <f>IF(H35="Formula","Formula",SUMPRODUCT(H36:H39,I36:I39)/SUM(H36:H39))</f>
        <v>Formula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2:33" ht="12" outlineLevel="1">
      <c r="B36" s="23" t="s">
        <v>34</v>
      </c>
      <c r="C36" s="24" t="str">
        <f ca="1">IF(B36="A",COUNT($A$15:$A36)&amp;"."&amp;COUNTIF((OFFSET($B$15,MATCH(COUNT($A$15:A36),$A$15:A36),,MAX(ROW()-16-MATCH(COUNT($A$15:A36),$A$15:A36),1))):B36,"A"),IF(AND(B36="B",LEN(OFFSET(C36,-1,,))&lt;4),LEFT(OFFSET(C36,-1,,),3)&amp;"."&amp;1,IF(AND(B36="B",LEN(OFFSET(C36,-1,,))=5),LEFT(OFFSET(C36,-1,,),4)&amp;RIGHT(OFFSET(C36,-1,,),1)+1,"LEVEL?")))</f>
        <v>4.1</v>
      </c>
      <c r="D36" s="25" t="s">
        <v>14</v>
      </c>
      <c r="E36" s="26"/>
      <c r="F36" s="23"/>
      <c r="G36" s="23"/>
      <c r="H36" s="28" t="str">
        <f>IF(G36="","Formula",IF($G$1=2,G36-F36,NETWORKDAYS(F36,G36)))</f>
        <v>Formula</v>
      </c>
      <c r="I36" s="2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2:33" ht="12" outlineLevel="1">
      <c r="B37" s="23" t="s">
        <v>35</v>
      </c>
      <c r="C37" s="24" t="str">
        <f ca="1">IF(B37="A",COUNT($A$15:$A37)&amp;"."&amp;COUNTIF((OFFSET($B$15,MATCH(COUNT($A$15:A37),$A$15:A37),,MAX(ROW()-16-MATCH(COUNT($A$15:A37),$A$15:A37),1))):B37,"A"),IF(AND(B37="B",LEN(OFFSET(C37,-1,,))&lt;4),LEFT(OFFSET(C37,-1,,),3)&amp;"."&amp;1,IF(AND(B37="B",LEN(OFFSET(C37,-1,,))=5),LEFT(OFFSET(C37,-1,,),4)&amp;RIGHT(OFFSET(C37,-1,,),1)+1,"LEVEL?")))</f>
        <v>4.1.1</v>
      </c>
      <c r="D37" s="30" t="s">
        <v>16</v>
      </c>
      <c r="E37" s="26"/>
      <c r="F37" s="23"/>
      <c r="G37" s="23"/>
      <c r="H37" s="28" t="str">
        <f>IF(G37="","Formula",IF($G$1=2,G37-F37,NETWORKDAYS(F37,G37)))</f>
        <v>Formula</v>
      </c>
      <c r="I37" s="29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3" ht="12">
      <c r="A38" s="20">
        <f>COUNT($A$16:$A37)+1</f>
        <v>5</v>
      </c>
      <c r="B38" s="49" t="s">
        <v>33</v>
      </c>
      <c r="C38" s="48">
        <f>COUNT($A$15:A38)</f>
        <v>5</v>
      </c>
      <c r="D38" s="21" t="s">
        <v>25</v>
      </c>
      <c r="E38" s="22"/>
      <c r="F38" s="45" t="str">
        <f ca="1">IF(F39=0,"Formula",MIN(OFFSET(F39,,,MATCH($A38+1,$A38:$A522,0)-2)))</f>
        <v>Formula</v>
      </c>
      <c r="G38" s="45" t="str">
        <f ca="1">IF(G39=0,"Formula",MAX(OFFSET(G39,,,MATCH($A38+1,$A38:$A522,0)-2)))</f>
        <v>Formula</v>
      </c>
      <c r="H38" s="46" t="str">
        <f>IF(G38="formula","Formula",IF($G$1=2,G38-F38,NETWORKDAYS(F38,G38)))</f>
        <v>Formula</v>
      </c>
      <c r="I38" s="47" t="str">
        <f>IF(H38="Formula","Formula",SUMPRODUCT(H39:H42,I39:I42)/SUM(H39:H42))</f>
        <v>Formula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2:33" ht="12" outlineLevel="1">
      <c r="B39" s="23" t="s">
        <v>34</v>
      </c>
      <c r="C39" s="24" t="str">
        <f ca="1">IF(B39="A",COUNT($A$15:$A39)&amp;"."&amp;COUNTIF((OFFSET($B$15,MATCH(COUNT($A$15:A39),$A$15:A39),,MAX(ROW()-16-MATCH(COUNT($A$15:A39),$A$15:A39),1))):B39,"A"),IF(AND(B39="B",LEN(OFFSET(C39,-1,,))&lt;4),LEFT(OFFSET(C39,-1,,),3)&amp;"."&amp;1,IF(AND(B39="B",LEN(OFFSET(C39,-1,,))=5),LEFT(OFFSET(C39,-1,,),4)&amp;RIGHT(OFFSET(C39,-1,,),1)+1,"LEVEL?")))</f>
        <v>5.1</v>
      </c>
      <c r="D39" s="25" t="s">
        <v>14</v>
      </c>
      <c r="E39" s="26"/>
      <c r="F39" s="23"/>
      <c r="G39" s="23"/>
      <c r="H39" s="28" t="str">
        <f>IF(G39="","Formula",IF($G$1=2,G39-F39,NETWORKDAYS(F39,G39)))</f>
        <v>Formula</v>
      </c>
      <c r="I39" s="2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2:33" ht="12" outlineLevel="1">
      <c r="B40" s="23" t="s">
        <v>34</v>
      </c>
      <c r="C40" s="24" t="str">
        <f ca="1">IF(B40="A",COUNT($A$15:$A40)&amp;"."&amp;COUNTIF((OFFSET($B$15,MATCH(COUNT($A$15:A40),$A$15:A40),,MAX(ROW()-16-MATCH(COUNT($A$15:A40),$A$15:A40),1))):B40,"A"),IF(AND(B40="B",LEN(OFFSET(C40,-1,,))&lt;4),LEFT(OFFSET(C40,-1,,),3)&amp;"."&amp;1,IF(AND(B40="B",LEN(OFFSET(C40,-1,,))=5),LEFT(OFFSET(C40,-1,,),4)&amp;RIGHT(OFFSET(C40,-1,,),1)+1,"LEVEL?")))</f>
        <v>5.2</v>
      </c>
      <c r="D40" s="25" t="s">
        <v>15</v>
      </c>
      <c r="E40" s="26"/>
      <c r="F40" s="27"/>
      <c r="G40" s="23"/>
      <c r="H40" s="28" t="str">
        <f>IF(G40="","Formula",IF($G$1=2,G40-F40,NETWORKDAYS(F40,G40)))</f>
        <v>Formula</v>
      </c>
      <c r="I40" s="29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2:33" ht="12" outlineLevel="1">
      <c r="B41" s="34" t="s">
        <v>34</v>
      </c>
      <c r="C41" s="24" t="str">
        <f ca="1">IF(B41="A",COUNT($A$15:$A41)&amp;"."&amp;COUNTIF((OFFSET($B$15,MATCH(COUNT($A$15:A41),$A$15:A41),,MAX(ROW()-16-MATCH(COUNT($A$15:A41),$A$15:A41),1))):B41,"A"),IF(AND(B41="B",LEN(OFFSET(C41,-1,,))&lt;4),LEFT(OFFSET(C41,-1,,),3)&amp;"."&amp;1,IF(AND(B41="B",LEN(OFFSET(C41,-1,,))=5),LEFT(OFFSET(C41,-1,,),4)&amp;RIGHT(OFFSET(C41,-1,,),1)+1,"LEVEL?")))</f>
        <v>5.3</v>
      </c>
      <c r="D41" s="31" t="s">
        <v>21</v>
      </c>
      <c r="E41" s="32"/>
      <c r="F41" s="33"/>
      <c r="G41" s="34"/>
      <c r="H41" s="28" t="str">
        <f>IF(G41="","Formula",IF($G$1=2,G41-F41,NETWORKDAYS(F41,G41)))</f>
        <v>Formula</v>
      </c>
      <c r="I41" s="35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s="43" customFormat="1" ht="12">
      <c r="A42" s="44">
        <f>COUNT($A$16:$A41)+1</f>
        <v>6</v>
      </c>
      <c r="B42" s="36"/>
      <c r="C42" s="36"/>
      <c r="D42" s="37"/>
      <c r="E42" s="38"/>
      <c r="F42" s="39"/>
      <c r="G42" s="40"/>
      <c r="H42" s="41">
        <f>IF(G42="","",IF($G$1=2,G42-F42,NETWORKDAYS(F42,G42)))</f>
      </c>
      <c r="I42" s="42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3" ht="12">
      <c r="L43" s="5"/>
    </row>
    <row r="48" spans="7:8" ht="12">
      <c r="G48" s="5"/>
      <c r="H48" s="5"/>
    </row>
  </sheetData>
  <sheetProtection formatCells="0" formatColumns="0" formatRows="0" insertColumns="0" insertRows="0" deleteColumns="0" deleteRows="0" sort="0" autoFilter="0" pivotTables="0"/>
  <autoFilter ref="B15:I15"/>
  <mergeCells count="4">
    <mergeCell ref="D9:E9"/>
    <mergeCell ref="G11:I11"/>
    <mergeCell ref="G10:I10"/>
    <mergeCell ref="G9:I9"/>
  </mergeCells>
  <conditionalFormatting sqref="J13:AG13">
    <cfRule type="expression" priority="9" dxfId="4" stopIfTrue="1">
      <formula>IF($D$7="daily",YEAR(J13)=YEAR(J1),J13=YEAR(J1))</formula>
    </cfRule>
  </conditionalFormatting>
  <conditionalFormatting sqref="J16:AG41">
    <cfRule type="expression" priority="16" dxfId="2" stopIfTrue="1">
      <formula>IF($D$7="Daily",$E$11=J$1,IF($D$7="Weekly",AND($E$11&gt;=J$1,$E$11&lt;=J$1+6),AND(MONTH($E$11)=MONTH(J$1),YEAR($E$11)=YEAR(J$1))))</formula>
    </cfRule>
    <cfRule type="expression" priority="17" dxfId="1" stopIfTrue="1">
      <formula>IF($D$7="Monthly",AND($I16&gt;0,J$1&gt;=DATE(YEAR($F16),MONTH($F16),1),J$1&lt;=(($G16-$F16)*$I16+$F16)),IF($D$7="Weekly",AND($I16&gt;0,J$1+6&gt;=$F16,J$1&lt;=(($G16-$F16)*$I16+$F16)),AND($I16&gt;0,J$1&gt;=$F16,J$1&lt;=(($G16-$F16)*$I16+$F16))))</formula>
    </cfRule>
    <cfRule type="expression" priority="18" dxfId="0" stopIfTrue="1">
      <formula>IF($D$7="Monthly",AND(J$1&gt;=DATE(YEAR($F16),MONTH($F16),1),J$1&lt;=$G16),IF($D$7="weekly",AND(J$1+6&gt;=$F16,J$1&lt;=$G16),AND(J$1&gt;=$F16,J$1&lt;=$G16)))</formula>
    </cfRule>
  </conditionalFormatting>
  <dataValidations count="6">
    <dataValidation type="list" allowBlank="1" showInputMessage="1" showErrorMessage="1" prompt="P - Primary (should only be dark blue rows)&#10;A - Sub-Level (X.X)&#10;B - Sub-Sub-Level (X.X.X)" sqref="B16:B41">
      <formula1>"P, A, B"</formula1>
    </dataValidation>
    <dataValidation allowBlank="1" showInputMessage="1" showErrorMessage="1" promptTitle="Level" prompt="Select the level:&#10;P - Primary&#10;A - Level 1&#10;B - Level 2&#10;C - Level 3&#10;D - Level 4" sqref="B15"/>
    <dataValidation type="list" allowBlank="1" showInputMessage="1" showErrorMessage="1" sqref="D7">
      <formula1>"Daily, Weekly, Monthly"</formula1>
    </dataValidation>
    <dataValidation allowBlank="1" showInputMessage="1" showErrorMessage="1" prompt="This cell controls the beginning of the chart - enter a date or a formula (i.e., =Today()-30  -- date will be 30 days ago and will change daily)." sqref="E10"/>
    <dataValidation allowBlank="1" showInputMessage="1" showErrorMessage="1" prompt="Controls the Red line, the formula for today is =Today()." sqref="E11"/>
    <dataValidation allowBlank="1" showInputMessage="1" showErrorMessage="1" prompt="If message says &quot;LEVEL?&quot; go to the first cell that says LEVEL? and check the level - it should be either an &quot;A&quot; or &quot;B&quot;." sqref="C17:C41"/>
  </dataValidations>
  <printOptions/>
  <pageMargins left="0.7" right="0.7" top="0.75" bottom="0.75" header="0.3" footer="0.3"/>
  <pageSetup fitToHeight="1" fitToWidth="1" horizontalDpi="600" verticalDpi="600" orientation="landscape" scale="61" r:id="rId3"/>
  <headerFooter alignWithMargins="0">
    <oddHeader>&amp;L&amp;D
&amp;T&amp;CSpreadsheet Shoppe
Work Flow Management&amp;R&amp;P of &amp;N
</oddHeader>
    <oddFooter>&amp;L&amp;Z&amp;F</oddFooter>
  </headerFooter>
  <ignoredErrors>
    <ignoredError sqref="I36:I37 H42:I42 I26:I27 I29:I34 I23:I25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2011-07-04T20:23:08Z</dcterms:created>
  <dcterms:modified xsi:type="dcterms:W3CDTF">2015-11-01T23:05:58Z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